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style4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ivotCache/pivotCacheDefinition2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readedComments/threadedComment1.xml" ContentType="application/vnd.ms-excel.threaded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enthal\Nextcloud\6999_DBU_TEXSUS_extern\10_ABs\AB02_Leitfäden_Tools\0202_Tools\224 Abfallmgmt\"/>
    </mc:Choice>
  </mc:AlternateContent>
  <xr:revisionPtr revIDLastSave="0" documentId="13_ncr:1_{B06F482D-B2D6-45D2-8422-9A1ECD000FAC}" xr6:coauthVersionLast="47" xr6:coauthVersionMax="47" xr10:uidLastSave="{00000000-0000-0000-0000-000000000000}"/>
  <bookViews>
    <workbookView xWindow="28665" yWindow="-135" windowWidth="38670" windowHeight="21150" xr2:uid="{C6039F56-CC83-466F-8ECD-3D352C586742}"/>
  </bookViews>
  <sheets>
    <sheet name="Zusammenfassung" sheetId="4" r:id="rId1"/>
    <sheet name="Grafische Darstellung" sheetId="5" r:id="rId2"/>
    <sheet name="Co2-Footprint" sheetId="7" r:id="rId3"/>
    <sheet name="Getrenntsammelquote" sheetId="9" r:id="rId4"/>
    <sheet name="Zertifikatsprüfung" sheetId="8" r:id="rId5"/>
    <sheet name="Optionen" sheetId="1" r:id="rId6"/>
  </sheets>
  <definedNames>
    <definedName name="_xlnm._FilterDatabase" localSheetId="2" hidden="1">'Co2-Footprint'!$A$4:$D$31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4" l="1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0" i="7"/>
  <c r="E6" i="7"/>
  <c r="E7" i="7"/>
  <c r="E8" i="7"/>
  <c r="E9" i="7"/>
  <c r="E5" i="7"/>
  <c r="W5" i="4"/>
  <c r="X5" i="4" s="1"/>
  <c r="N5" i="4"/>
  <c r="O5" i="4" s="1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U7" i="4"/>
  <c r="D7" i="7" s="1"/>
  <c r="U8" i="4"/>
  <c r="D8" i="7" s="1"/>
  <c r="U9" i="4"/>
  <c r="D9" i="7" s="1"/>
  <c r="U10" i="4"/>
  <c r="U11" i="4"/>
  <c r="U12" i="4"/>
  <c r="D12" i="7" s="1"/>
  <c r="U13" i="4"/>
  <c r="D13" i="7" s="1"/>
  <c r="T6" i="4"/>
  <c r="U6" i="4" s="1"/>
  <c r="D6" i="7" s="1"/>
  <c r="T7" i="4"/>
  <c r="T8" i="4"/>
  <c r="T9" i="4"/>
  <c r="T10" i="4"/>
  <c r="T11" i="4"/>
  <c r="T12" i="4"/>
  <c r="T13" i="4"/>
  <c r="R6" i="4"/>
  <c r="R7" i="4"/>
  <c r="R8" i="4"/>
  <c r="R9" i="4"/>
  <c r="C9" i="7" s="1"/>
  <c r="R10" i="4"/>
  <c r="R11" i="4"/>
  <c r="C11" i="7" s="1"/>
  <c r="R12" i="4"/>
  <c r="C12" i="7" s="1"/>
  <c r="R13" i="4"/>
  <c r="C13" i="7" s="1"/>
  <c r="R14" i="4"/>
  <c r="C14" i="7" s="1"/>
  <c r="O6" i="4"/>
  <c r="O7" i="4"/>
  <c r="O8" i="4"/>
  <c r="O9" i="4"/>
  <c r="O10" i="4"/>
  <c r="O11" i="4"/>
  <c r="B11" i="7" s="1"/>
  <c r="C4" i="9"/>
  <c r="B4" i="9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5" i="4"/>
  <c r="B5" i="4"/>
  <c r="A5" i="7" s="1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5" i="4"/>
  <c r="Q5" i="4"/>
  <c r="R5" i="4" s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D11" i="7"/>
  <c r="U14" i="4"/>
  <c r="D14" i="7" s="1"/>
  <c r="U15" i="4"/>
  <c r="D15" i="7" s="1"/>
  <c r="U16" i="4"/>
  <c r="D16" i="7" s="1"/>
  <c r="U17" i="4"/>
  <c r="D17" i="7" s="1"/>
  <c r="U18" i="4"/>
  <c r="D18" i="7" s="1"/>
  <c r="U19" i="4"/>
  <c r="D19" i="7" s="1"/>
  <c r="U20" i="4"/>
  <c r="D20" i="7" s="1"/>
  <c r="U21" i="4"/>
  <c r="D21" i="7" s="1"/>
  <c r="U22" i="4"/>
  <c r="U23" i="4"/>
  <c r="U24" i="4"/>
  <c r="U25" i="4"/>
  <c r="D25" i="7" s="1"/>
  <c r="U26" i="4"/>
  <c r="D26" i="7" s="1"/>
  <c r="U27" i="4"/>
  <c r="D27" i="7" s="1"/>
  <c r="U28" i="4"/>
  <c r="D28" i="7" s="1"/>
  <c r="U29" i="4"/>
  <c r="D29" i="7" s="1"/>
  <c r="U30" i="4"/>
  <c r="D30" i="7" s="1"/>
  <c r="U31" i="4"/>
  <c r="D31" i="7" s="1"/>
  <c r="U32" i="4"/>
  <c r="U33" i="4"/>
  <c r="U34" i="4"/>
  <c r="U35" i="4"/>
  <c r="U36" i="4"/>
  <c r="U37" i="4"/>
  <c r="R15" i="4"/>
  <c r="C15" i="7" s="1"/>
  <c r="R16" i="4"/>
  <c r="C16" i="7" s="1"/>
  <c r="R17" i="4"/>
  <c r="C17" i="7" s="1"/>
  <c r="R18" i="4"/>
  <c r="R19" i="4"/>
  <c r="C19" i="7" s="1"/>
  <c r="R20" i="4"/>
  <c r="C20" i="7" s="1"/>
  <c r="R21" i="4"/>
  <c r="C21" i="7" s="1"/>
  <c r="R22" i="4"/>
  <c r="R23" i="4"/>
  <c r="R24" i="4"/>
  <c r="R25" i="4"/>
  <c r="C25" i="7" s="1"/>
  <c r="R26" i="4"/>
  <c r="C26" i="7" s="1"/>
  <c r="R27" i="4"/>
  <c r="C27" i="7" s="1"/>
  <c r="R28" i="4"/>
  <c r="C28" i="7" s="1"/>
  <c r="R29" i="4"/>
  <c r="C29" i="7" s="1"/>
  <c r="R30" i="4"/>
  <c r="C30" i="7" s="1"/>
  <c r="R31" i="4"/>
  <c r="C31" i="7" s="1"/>
  <c r="R32" i="4"/>
  <c r="R33" i="4"/>
  <c r="R34" i="4"/>
  <c r="R35" i="4"/>
  <c r="R36" i="4"/>
  <c r="R37" i="4"/>
  <c r="O12" i="4"/>
  <c r="B12" i="7" s="1"/>
  <c r="O13" i="4"/>
  <c r="B13" i="7" s="1"/>
  <c r="O14" i="4"/>
  <c r="O15" i="4"/>
  <c r="B15" i="7" s="1"/>
  <c r="O16" i="4"/>
  <c r="B16" i="7" s="1"/>
  <c r="O17" i="4"/>
  <c r="B17" i="7" s="1"/>
  <c r="O18" i="4"/>
  <c r="B18" i="7" s="1"/>
  <c r="O19" i="4"/>
  <c r="B19" i="7" s="1"/>
  <c r="O20" i="4"/>
  <c r="B20" i="7" s="1"/>
  <c r="O21" i="4"/>
  <c r="B21" i="7" s="1"/>
  <c r="O22" i="4"/>
  <c r="B22" i="7" s="1"/>
  <c r="O23" i="4"/>
  <c r="O24" i="4"/>
  <c r="O25" i="4"/>
  <c r="B25" i="7" s="1"/>
  <c r="O26" i="4"/>
  <c r="B26" i="7" s="1"/>
  <c r="O27" i="4"/>
  <c r="O28" i="4"/>
  <c r="O29" i="4"/>
  <c r="B29" i="7" s="1"/>
  <c r="O30" i="4"/>
  <c r="B30" i="7" s="1"/>
  <c r="O31" i="4"/>
  <c r="B31" i="7" s="1"/>
  <c r="O32" i="4"/>
  <c r="O33" i="4"/>
  <c r="O34" i="4"/>
  <c r="O35" i="4"/>
  <c r="O36" i="4"/>
  <c r="O37" i="4"/>
  <c r="B10" i="4"/>
  <c r="C7" i="7" l="1"/>
  <c r="B7" i="7"/>
  <c r="B6" i="7"/>
  <c r="U5" i="4"/>
  <c r="D5" i="7" s="1"/>
  <c r="C5" i="7"/>
  <c r="C6" i="7"/>
  <c r="C8" i="7"/>
  <c r="B9" i="7"/>
  <c r="B8" i="7"/>
  <c r="B5" i="7"/>
  <c r="D4" i="9"/>
  <c r="B6" i="9"/>
  <c r="D24" i="7"/>
  <c r="D23" i="7"/>
  <c r="D22" i="7"/>
  <c r="D10" i="7"/>
  <c r="C18" i="7"/>
  <c r="C24" i="7"/>
  <c r="C23" i="7"/>
  <c r="C22" i="7"/>
  <c r="C10" i="7"/>
  <c r="B28" i="7"/>
  <c r="B14" i="7"/>
  <c r="B27" i="7"/>
  <c r="B24" i="7"/>
  <c r="B23" i="7"/>
  <c r="B10" i="7"/>
  <c r="B31" i="4"/>
  <c r="A31" i="7" s="1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25" i="4"/>
  <c r="A25" i="7" s="1"/>
  <c r="D25" i="4"/>
  <c r="B26" i="4"/>
  <c r="A26" i="7" s="1"/>
  <c r="D26" i="4"/>
  <c r="B27" i="4"/>
  <c r="A27" i="7" s="1"/>
  <c r="D27" i="4"/>
  <c r="B28" i="4"/>
  <c r="A28" i="7" s="1"/>
  <c r="D28" i="4"/>
  <c r="B29" i="4"/>
  <c r="A29" i="7" s="1"/>
  <c r="D29" i="4"/>
  <c r="B30" i="4"/>
  <c r="A30" i="7" s="1"/>
  <c r="D30" i="4"/>
  <c r="J2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38" i="4"/>
  <c r="D39" i="4"/>
  <c r="D40" i="4"/>
  <c r="D41" i="4"/>
  <c r="D42" i="4"/>
  <c r="B7" i="4"/>
  <c r="A7" i="7" s="1"/>
  <c r="B8" i="4"/>
  <c r="A8" i="7" s="1"/>
  <c r="B9" i="4"/>
  <c r="A9" i="7" s="1"/>
  <c r="A10" i="7"/>
  <c r="B11" i="4"/>
  <c r="A11" i="7" s="1"/>
  <c r="B12" i="4"/>
  <c r="A12" i="7" s="1"/>
  <c r="B13" i="4"/>
  <c r="A13" i="7" s="1"/>
  <c r="B14" i="4"/>
  <c r="A14" i="7" s="1"/>
  <c r="B15" i="4"/>
  <c r="A15" i="7" s="1"/>
  <c r="B16" i="4"/>
  <c r="A16" i="7" s="1"/>
  <c r="B17" i="4"/>
  <c r="A17" i="7" s="1"/>
  <c r="B18" i="4"/>
  <c r="A18" i="7" s="1"/>
  <c r="B19" i="4"/>
  <c r="A19" i="7" s="1"/>
  <c r="B20" i="4"/>
  <c r="A20" i="7" s="1"/>
  <c r="B21" i="4"/>
  <c r="A21" i="7" s="1"/>
  <c r="B22" i="4"/>
  <c r="A22" i="7" s="1"/>
  <c r="B23" i="4"/>
  <c r="A23" i="7" s="1"/>
  <c r="B24" i="4"/>
  <c r="A24" i="7" s="1"/>
  <c r="B38" i="4"/>
  <c r="B39" i="4"/>
  <c r="B40" i="4"/>
  <c r="B41" i="4"/>
  <c r="B42" i="4"/>
  <c r="B43" i="4"/>
  <c r="B44" i="4"/>
  <c r="B45" i="4"/>
  <c r="B46" i="4"/>
  <c r="B47" i="4"/>
  <c r="B48" i="4"/>
  <c r="B49" i="4"/>
  <c r="B6" i="4"/>
  <c r="A6" i="7" s="1"/>
  <c r="C2" i="1"/>
  <c r="D10" i="4"/>
  <c r="D7" i="4" l="1"/>
  <c r="D6" i="4"/>
  <c r="D8" i="4"/>
  <c r="D5" i="4"/>
  <c r="D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tc={FC597F62-B460-4896-8B85-A6F34EAE541D}</author>
    <author>tc={8F6901E4-9DAA-4892-BE79-F1C4827E5544}</author>
  </authors>
  <commentList>
    <comment ref="E4" authorId="0" shapeId="0" xr:uid="{FC597F62-B460-4896-8B85-A6F34EAE541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Papier, Pappe, Karton
Glas
Kunststoffe
Metalle
Holz
Bioabfälle
Textilien
weitere nach Anhang der GewAbfV</t>
      </text>
    </comment>
    <comment ref="G4" authorId="1" shapeId="0" xr:uid="{8F6901E4-9DAA-4892-BE79-F1C4827E554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Verpackungen: 15 01 01 (Papier), 15 01 02 (Kunststoff), 15 01 04 (Metall)
Papier, Pappe, Karton: 20 01 01
Glas: 20 01 02
Bioabfälle: 20 01 08
Textilien: 20 01 11
Metalle, Kunststoffe, Holz: 20 01 40, 20 01 39, 20 01 38
Gemischte Siedlungsabfälle: 20 03 01 (Restmüll)
Sperrmüll: 20 03 07
Verpackungsmischabfälle:15 01 06 
Antwort:
    Nicht gewerblich-siedlungsähnliche Abfälle:
 Produktionsspezifische Abfälle (z. B. Späne, Schlämme), Gefährliche Abfälle (z. B. Öl, Batterien),  Bau- und Abbruchabfälle (AVV 17er-Gruppe) Nur teilweise unter GewAbfV, sonst eigene Regelungen,
Elektronikschrott, Batterien, Altöle Unterliegen Spezialverordnungen (ElektroG, BattG, AltölV) 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B4AAD4-3362-4B37-AD52-3E117F07D717}" keepAlive="1" name="Abfrage - Tabelle3" description="Verbindung mit der Abfrage 'Tabelle3' in der Arbeitsmappe." type="5" refreshedVersion="8" background="1" saveData="1">
    <dbPr connection="Provider=Microsoft.Mashup.OleDb.1;Data Source=$Workbook$;Location=Tabelle3;Extended Properties=&quot;&quot;" command="SELECT * FROM [Tabelle3]"/>
  </connection>
</connections>
</file>

<file path=xl/sharedStrings.xml><?xml version="1.0" encoding="utf-8"?>
<sst xmlns="http://schemas.openxmlformats.org/spreadsheetml/2006/main" count="79" uniqueCount="59">
  <si>
    <t>Abfallkataster</t>
  </si>
  <si>
    <t>Nr.</t>
  </si>
  <si>
    <t>Abfallart</t>
  </si>
  <si>
    <t>Abfallschlüssel</t>
  </si>
  <si>
    <t>Gefährlicher Abfall</t>
  </si>
  <si>
    <t>Abfallentstehung</t>
  </si>
  <si>
    <t>Entsorger</t>
  </si>
  <si>
    <t>gültig bis</t>
  </si>
  <si>
    <t>Einheit</t>
  </si>
  <si>
    <t>Art</t>
  </si>
  <si>
    <t>Menge 2022</t>
  </si>
  <si>
    <t>Menge 2023</t>
  </si>
  <si>
    <t>Menge 2024</t>
  </si>
  <si>
    <t>AVV</t>
  </si>
  <si>
    <t>gefährlicher Abfall</t>
  </si>
  <si>
    <t>Verpackungen aus Papier und Pappe</t>
  </si>
  <si>
    <t>20 01 29*</t>
  </si>
  <si>
    <t>Reinigungsmittel, die gefährliche Stoffe enthalten</t>
  </si>
  <si>
    <t xml:space="preserve">Stand: </t>
  </si>
  <si>
    <t>Thermische Verwertung</t>
  </si>
  <si>
    <t>Nein</t>
  </si>
  <si>
    <t>Zeilenbeschriftungen</t>
  </si>
  <si>
    <t>Gesamtergebnis</t>
  </si>
  <si>
    <t>Summe von Menge 2024</t>
  </si>
  <si>
    <t>Ja</t>
  </si>
  <si>
    <t>Summe von Menge 2023</t>
  </si>
  <si>
    <t>Spaltenbeschriftungen</t>
  </si>
  <si>
    <t>Werte</t>
  </si>
  <si>
    <t>Grafische Auswertung</t>
  </si>
  <si>
    <t>Co2-Faktor</t>
  </si>
  <si>
    <t>t</t>
  </si>
  <si>
    <t>Co2-Fußabdruck Abfall</t>
  </si>
  <si>
    <t xml:space="preserve">Faktor CO₂e/t </t>
  </si>
  <si>
    <t>t CO₂ Austoß</t>
  </si>
  <si>
    <t>Trennpflicht GewAbfV §4</t>
  </si>
  <si>
    <t>Getrennt gesammelt</t>
  </si>
  <si>
    <t>Verwertbar</t>
  </si>
  <si>
    <t>Anschrift</t>
  </si>
  <si>
    <t>Zertifikat</t>
  </si>
  <si>
    <t>Gültigkeit</t>
  </si>
  <si>
    <t xml:space="preserve">Getrenntsammelquote nach GewAbfV </t>
  </si>
  <si>
    <t>für Getrenntsammelquote aktuelles Jahr</t>
  </si>
  <si>
    <t>Relevant für Getrenntsammelquote nach GewAbfV</t>
  </si>
  <si>
    <t>Getrennt gesammelte gewerbliche Abfälle in Tonnen (t)</t>
  </si>
  <si>
    <t>Gesamtmenge gewerbliche Abfälle in Tonnen (t)</t>
  </si>
  <si>
    <t>Getrenntsammelquote:</t>
  </si>
  <si>
    <t>Nicht getrennte gewerbliche Abfälle in Tonnen (t)</t>
  </si>
  <si>
    <t xml:space="preserve">Quelle CO2-Faktoren: </t>
  </si>
  <si>
    <t>https://www.zakb.de/fileadmin/user_upload/B_DOWNLOADS/04_Merkblaetter_Adressen_sonstige_Listen/BEHG25.pdf</t>
  </si>
  <si>
    <t>ZAKB</t>
  </si>
  <si>
    <t>TM Truckservice GmbH &amp; Co. KG</t>
  </si>
  <si>
    <t>Lilienthalstraße 8, 97424 Schweinfurt, Deutschland</t>
  </si>
  <si>
    <t>Menge 2025</t>
  </si>
  <si>
    <t>Summe von Menge 2025</t>
  </si>
  <si>
    <t>2022</t>
  </si>
  <si>
    <t>2023</t>
  </si>
  <si>
    <t>2024</t>
  </si>
  <si>
    <t>2025</t>
  </si>
  <si>
    <t>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</si>
</sst>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"/>
      <color rgb="FF000000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3" fillId="2" borderId="4" xfId="0" applyFont="1" applyFill="1" applyBorder="1"/>
    <xf numFmtId="49" fontId="0" fillId="0" borderId="0" xfId="0" applyNumberFormat="1"/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/>
    <xf numFmtId="0" fontId="3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/>
    <xf numFmtId="0" fontId="6" fillId="2" borderId="0" xfId="0" applyFont="1" applyFill="1"/>
    <xf numFmtId="0" fontId="7" fillId="2" borderId="4" xfId="0" applyFont="1" applyFill="1" applyBorder="1"/>
    <xf numFmtId="14" fontId="2" fillId="2" borderId="4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2" xfId="0" applyFill="1" applyBorder="1"/>
    <xf numFmtId="0" fontId="0" fillId="4" borderId="1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0" xfId="0" applyFill="1" applyAlignment="1">
      <alignment wrapText="1"/>
    </xf>
    <xf numFmtId="0" fontId="0" fillId="4" borderId="15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15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0" fillId="4" borderId="9" xfId="0" applyFill="1" applyBorder="1" applyAlignment="1">
      <alignment wrapText="1"/>
    </xf>
    <xf numFmtId="0" fontId="1" fillId="3" borderId="16" xfId="0" applyFont="1" applyFill="1" applyBorder="1" applyAlignment="1">
      <alignment horizontal="center"/>
    </xf>
    <xf numFmtId="0" fontId="0" fillId="0" borderId="16" xfId="0" applyBorder="1"/>
    <xf numFmtId="0" fontId="1" fillId="3" borderId="2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7" borderId="16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/>
    </xf>
    <xf numFmtId="0" fontId="9" fillId="2" borderId="3" xfId="0" applyFont="1" applyFill="1" applyBorder="1"/>
    <xf numFmtId="0" fontId="0" fillId="2" borderId="4" xfId="0" applyFill="1" applyBorder="1"/>
    <xf numFmtId="0" fontId="0" fillId="0" borderId="1" xfId="0" applyBorder="1" applyAlignment="1">
      <alignment horizontal="left"/>
    </xf>
    <xf numFmtId="14" fontId="0" fillId="2" borderId="0" xfId="0" applyNumberFormat="1" applyFill="1" applyAlignment="1">
      <alignment horizontal="left" wrapText="1"/>
    </xf>
    <xf numFmtId="0" fontId="3" fillId="2" borderId="4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/>
    </xf>
    <xf numFmtId="14" fontId="0" fillId="0" borderId="0" xfId="0" applyNumberFormat="1"/>
    <xf numFmtId="14" fontId="0" fillId="6" borderId="1" xfId="0" applyNumberFormat="1" applyFill="1" applyBorder="1"/>
    <xf numFmtId="164" fontId="0" fillId="0" borderId="1" xfId="2" applyNumberFormat="1" applyFont="1" applyBorder="1" applyAlignment="1">
      <alignment horizontal="left" vertical="center"/>
    </xf>
    <xf numFmtId="164" fontId="0" fillId="0" borderId="1" xfId="2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4" fontId="0" fillId="0" borderId="1" xfId="0" applyNumberFormat="1" applyBorder="1"/>
    <xf numFmtId="0" fontId="8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0" fontId="4" fillId="2" borderId="4" xfId="1" applyFill="1" applyBorder="1"/>
    <xf numFmtId="0" fontId="4" fillId="2" borderId="0" xfId="1" applyFill="1"/>
    <xf numFmtId="0" fontId="0" fillId="10" borderId="25" xfId="0" applyFill="1" applyBorder="1"/>
    <xf numFmtId="0" fontId="11" fillId="10" borderId="25" xfId="1" applyFont="1" applyFill="1" applyBorder="1" applyAlignment="1">
      <alignment wrapText="1"/>
    </xf>
    <xf numFmtId="0" fontId="8" fillId="0" borderId="0" xfId="0" applyFont="1"/>
    <xf numFmtId="0" fontId="0" fillId="4" borderId="13" xfId="0" applyFill="1" applyBorder="1"/>
    <xf numFmtId="0" fontId="0" fillId="4" borderId="14" xfId="0" applyFill="1" applyBorder="1"/>
    <xf numFmtId="0" fontId="0" fillId="4" borderId="10" xfId="0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9" fontId="0" fillId="2" borderId="17" xfId="3" applyFont="1" applyFill="1" applyBorder="1" applyAlignment="1">
      <alignment horizontal="center"/>
    </xf>
    <xf numFmtId="9" fontId="0" fillId="2" borderId="23" xfId="3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100"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C0000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general" vertical="bottom" textRotation="0" wrapText="1" indent="0" justifyLastLine="0" shrinkToFit="0" readingOrder="0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alignment wrapText="1"/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wrapText="1"/>
    </dxf>
    <dxf>
      <border>
        <left style="medium">
          <color indexed="64"/>
        </lef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[Abfallkataster_V15_inkl. Co2-Faktoren Basic.xlsx]Grafische Darstellung!PivotTable5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</a:t>
            </a:r>
            <a:r>
              <a:rPr lang="en-US" baseline="0"/>
              <a:t> Entsorgungsarten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'Grafische Darstellung'!$C$9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08-45AF-BCD3-3BEDFE075FE5}"/>
              </c:ext>
            </c:extLst>
          </c:dPt>
          <c:cat>
            <c:strRef>
              <c:f>'Grafische Darstellung'!$B$10:$B$11</c:f>
              <c:strCache>
                <c:ptCount val="1"/>
                <c:pt idx="0">
                  <c:v>Thermische Verwertung</c:v>
                </c:pt>
              </c:strCache>
            </c:strRef>
          </c:cat>
          <c:val>
            <c:numRef>
              <c:f>'Grafische Darstellung'!$C$10:$C$11</c:f>
              <c:numCache>
                <c:formatCode>General</c:formatCode>
                <c:ptCount val="1"/>
                <c:pt idx="0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5C-461E-9A7F-88CDCB60C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[Abfallkataster_V15_inkl. Co2-Faktoren Basic.xlsx]Grafische Darstellung!PivotTable6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</a:t>
            </a:r>
            <a:r>
              <a:rPr lang="en-US" baseline="0"/>
              <a:t> gefährlicher Abfall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'Grafische Darstellung'!$C$35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16-4D86-8930-6736B7437206}"/>
              </c:ext>
            </c:extLst>
          </c:dPt>
          <c:cat>
            <c:strRef>
              <c:f>'Grafische Darstellung'!$B$36:$B$37</c:f>
              <c:strCache>
                <c:ptCount val="1"/>
                <c:pt idx="0">
                  <c:v>Nein</c:v>
                </c:pt>
              </c:strCache>
            </c:strRef>
          </c:cat>
          <c:val>
            <c:numRef>
              <c:f>'Grafische Darstellung'!$C$36:$C$37</c:f>
              <c:numCache>
                <c:formatCode>General</c:formatCode>
                <c:ptCount val="1"/>
                <c:pt idx="0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32-48BD-8A19-CBBE3643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[Abfallkataster_V15_inkl. Co2-Faktoren Basic.xlsx]Grafische Darstellung!PivotTable7</c:name>
    <c:fmtId val="8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2302608242807176E-2"/>
          <c:y val="8.6507454119498936E-2"/>
          <c:w val="0.72419329936699084"/>
          <c:h val="0.80977860072772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'Grafische Darstellung'!$N$40:$N$41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'Grafische Darstellung'!$M$42:$M$44</c:f>
              <c:strCache>
                <c:ptCount val="3"/>
                <c:pt idx="0">
                  <c:v>Summe von Menge 2023</c:v>
                </c:pt>
                <c:pt idx="1">
                  <c:v>Summe von Menge 2024</c:v>
                </c:pt>
                <c:pt idx="2">
                  <c:v>Summe von Menge 2025</c:v>
                </c:pt>
              </c:strCache>
            </c:strRef>
          </c:cat>
          <c:val>
            <c:numRef>
              <c:f>'Grafische Darstellung'!$N$42:$N$44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707-4844-B43A-3A538B5E6157}"/>
            </c:ext>
          </c:extLst>
        </c:ser>
        <c:ser>
          <c:idx val="1"/>
          <c:order val="1"/>
          <c:tx>
            <c:strRef>
              <c:f>'Grafische Darstellung'!$O$40:$O$41</c:f>
              <c:strCache>
                <c:ptCount val="1"/>
                <c:pt idx="0">
                  <c:v>Verpackungen aus Papier und Pappe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'Grafische Darstellung'!$M$42:$M$44</c:f>
              <c:strCache>
                <c:ptCount val="3"/>
                <c:pt idx="0">
                  <c:v>Summe von Menge 2023</c:v>
                </c:pt>
                <c:pt idx="1">
                  <c:v>Summe von Menge 2024</c:v>
                </c:pt>
                <c:pt idx="2">
                  <c:v>Summe von Menge 2025</c:v>
                </c:pt>
              </c:strCache>
            </c:strRef>
          </c:cat>
          <c:val>
            <c:numRef>
              <c:f>'Grafische Darstellung'!$O$42:$O$44</c:f>
              <c:numCache>
                <c:formatCode>General</c:formatCode>
                <c:ptCount val="3"/>
                <c:pt idx="0">
                  <c:v>3000</c:v>
                </c:pt>
                <c:pt idx="1">
                  <c:v>4500</c:v>
                </c:pt>
                <c:pt idx="2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A2-4FE0-A945-C4AC43EE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5996239"/>
        <c:axId val="1565997199"/>
      </c:barChart>
      <c:catAx>
        <c:axId val="156599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5997199"/>
        <c:crosses val="autoZero"/>
        <c:auto val="1"/>
        <c:lblAlgn val="ctr"/>
        <c:lblOffset val="100"/>
        <c:noMultiLvlLbl val="0"/>
      </c:catAx>
      <c:valAx>
        <c:axId val="156599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599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CO2</a:t>
            </a:r>
            <a:r>
              <a:rPr lang="de-DE" baseline="0"/>
              <a:t> Fußabdruck in </a:t>
            </a:r>
            <a:r>
              <a:rPr lang="de-DE" sz="1400" b="0" i="0" u="none" strike="noStrike" baseline="0"/>
              <a:t>t CO₂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'Co2-Footprint'!$A$5</c:f>
              <c:strCache>
                <c:ptCount val="1"/>
                <c:pt idx="0">
                  <c:v>Reinigungsmittel, die gefährliche Stoffe enthalten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'Co2-Footprint'!$C$5:$E$5</c:f>
              <c:numCache>
                <c:formatCode>General</c:formatCode>
                <c:ptCount val="3"/>
                <c:pt idx="0">
                  <c:v>2847</c:v>
                </c:pt>
                <c:pt idx="1">
                  <c:v>4270.5</c:v>
                </c:pt>
                <c:pt idx="2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E4-44A0-BC46-4E37484845E2}"/>
            </c:ext>
          </c:extLst>
        </c:ser>
        <c:ser>
          <c:idx val="1"/>
          <c:order val="1"/>
          <c:tx>
            <c:strRef>
              <c:f>'Co2-Footprint'!$A$6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'Co2-Footprint'!$C$6:$E$6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E4-44A0-BC46-4E37484845E2}"/>
            </c:ext>
          </c:extLst>
        </c:ser>
        <c:ser>
          <c:idx val="2"/>
          <c:order val="2"/>
          <c:tx>
            <c:strRef>
              <c:f>'Co2-Footprint'!$A$7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'Co2-Footprint'!$C$7:$E$7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E4-44A0-BC46-4E37484845E2}"/>
            </c:ext>
          </c:extLst>
        </c:ser>
        <c:ser>
          <c:idx val="3"/>
          <c:order val="3"/>
          <c:tx>
            <c:strRef>
              <c:f>'Co2-Footprint'!$A$8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'Co2-Footprint'!$C$8:$E$8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E4-44A0-BC46-4E37484845E2}"/>
            </c:ext>
          </c:extLst>
        </c:ser>
        <c:ser>
          <c:idx val="4"/>
          <c:order val="4"/>
          <c:tx>
            <c:strRef>
              <c:f>'Co2-Footprint'!$A$9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'Co2-Footprint'!$C$9:$E$9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E4-44A0-BC46-4E37484845E2}"/>
            </c:ext>
          </c:extLst>
        </c:ser>
        <c:ser>
          <c:idx val="5"/>
          <c:order val="5"/>
          <c:tx>
            <c:strRef>
              <c:f>'Co2-Footprint'!$A$10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'Co2-Footprint'!$B$10:$D$10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8E4-44A0-BC46-4E37484845E2}"/>
            </c:ext>
          </c:extLst>
        </c:ser>
        <c:ser>
          <c:idx val="6"/>
          <c:order val="6"/>
          <c:tx>
            <c:strRef>
              <c:f>'Co2-Footprint'!$A$11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'Co2-Footprint'!$B$11:$D$11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E4-44A0-BC46-4E37484845E2}"/>
            </c:ext>
          </c:extLst>
        </c:ser>
        <c:ser>
          <c:idx val="7"/>
          <c:order val="7"/>
          <c:tx>
            <c:strRef>
              <c:f>'Co2-Footprint'!$A$12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'Co2-Footprint'!$B$12:$E$12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E4-44A0-BC46-4E37484845E2}"/>
            </c:ext>
          </c:extLst>
        </c:ser>
        <c:ser>
          <c:idx val="8"/>
          <c:order val="8"/>
          <c:tx>
            <c:strRef>
              <c:f>'Co2-Footprint'!$A$13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'Co2-Footprint'!$B$13:$E$13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E4-44A0-BC46-4E37484845E2}"/>
            </c:ext>
          </c:extLst>
        </c:ser>
        <c:ser>
          <c:idx val="9"/>
          <c:order val="9"/>
          <c:tx>
            <c:strRef>
              <c:f>'Co2-Footprint'!$A$14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'Co2-Footprint'!$C$4:$E$4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'Co2-Footprint'!$B$14:$E$14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8E4-44A0-BC46-4E37484845E2}"/>
            </c:ext>
          </c:extLst>
        </c:ser>
        <c:ser>
          <c:idx val="10"/>
          <c:order val="10"/>
          <c:tx>
            <c:strRef>
              <c:f>'Co2-Footprint'!$A$15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'Co2-Footprint'!$C$15:$E$15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7-48CC-8A1F-DF9136C52C7A}"/>
            </c:ext>
          </c:extLst>
        </c:ser>
        <c:ser>
          <c:idx val="11"/>
          <c:order val="11"/>
          <c:tx>
            <c:strRef>
              <c:f>'Co2-Footprint'!$A$16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'Co2-Footprint'!$C$16:$E$16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7-48CC-8A1F-DF9136C52C7A}"/>
            </c:ext>
          </c:extLst>
        </c:ser>
        <c:ser>
          <c:idx val="12"/>
          <c:order val="12"/>
          <c:tx>
            <c:strRef>
              <c:f>'Co2-Footprint'!$A$17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'Co2-Footprint'!$C$17:$E$17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7-48CC-8A1F-DF9136C52C7A}"/>
            </c:ext>
          </c:extLst>
        </c:ser>
        <c:ser>
          <c:idx val="13"/>
          <c:order val="13"/>
          <c:tx>
            <c:strRef>
              <c:f>'Co2-Footprint'!$A$18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'Co2-Footprint'!$C$18:$E$18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B7-48CC-8A1F-DF9136C52C7A}"/>
            </c:ext>
          </c:extLst>
        </c:ser>
        <c:ser>
          <c:idx val="14"/>
          <c:order val="14"/>
          <c:tx>
            <c:strRef>
              <c:f>'Co2-Footprint'!$A$19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'Co2-Footprint'!$C$19:$E$19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7-48CC-8A1F-DF9136C52C7A}"/>
            </c:ext>
          </c:extLst>
        </c:ser>
        <c:ser>
          <c:idx val="15"/>
          <c:order val="15"/>
          <c:tx>
            <c:strRef>
              <c:f>'Co2-Footprint'!$A$20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'Co2-Footprint'!$C$20:$E$20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B7-48CC-8A1F-DF9136C52C7A}"/>
            </c:ext>
          </c:extLst>
        </c:ser>
        <c:ser>
          <c:idx val="16"/>
          <c:order val="16"/>
          <c:tx>
            <c:strRef>
              <c:f>'Co2-Footprint'!$A$21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'Co2-Footprint'!$C$21:$E$21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B7-48CC-8A1F-DF9136C52C7A}"/>
            </c:ext>
          </c:extLst>
        </c:ser>
        <c:ser>
          <c:idx val="17"/>
          <c:order val="17"/>
          <c:tx>
            <c:strRef>
              <c:f>'Co2-Footprint'!$A$22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'Co2-Footprint'!$C$22:$E$22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B7-48CC-8A1F-DF9136C52C7A}"/>
            </c:ext>
          </c:extLst>
        </c:ser>
        <c:ser>
          <c:idx val="18"/>
          <c:order val="18"/>
          <c:tx>
            <c:strRef>
              <c:f>'Co2-Footprint'!$A$23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'Co2-Footprint'!$C$23:$E$23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B7-48CC-8A1F-DF9136C52C7A}"/>
            </c:ext>
          </c:extLst>
        </c:ser>
        <c:ser>
          <c:idx val="19"/>
          <c:order val="19"/>
          <c:tx>
            <c:strRef>
              <c:f>'Co2-Footprint'!$A$24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'Co2-Footprint'!$C$24:$E$24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B7-48CC-8A1F-DF9136C52C7A}"/>
            </c:ext>
          </c:extLst>
        </c:ser>
        <c:ser>
          <c:idx val="20"/>
          <c:order val="20"/>
          <c:tx>
            <c:strRef>
              <c:f>'Co2-Footprint'!$A$25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'Co2-Footprint'!$C$25:$E$25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B7-48CC-8A1F-DF9136C52C7A}"/>
            </c:ext>
          </c:extLst>
        </c:ser>
        <c:ser>
          <c:idx val="21"/>
          <c:order val="21"/>
          <c:tx>
            <c:strRef>
              <c:f>'Co2-Footprint'!$A$26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'Co2-Footprint'!$C$26:$E$26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B7-48CC-8A1F-DF9136C52C7A}"/>
            </c:ext>
          </c:extLst>
        </c:ser>
        <c:ser>
          <c:idx val="22"/>
          <c:order val="22"/>
          <c:tx>
            <c:strRef>
              <c:f>'Co2-Footprint'!$A$27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'Co2-Footprint'!$C$27:$E$27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B7-48CC-8A1F-DF9136C52C7A}"/>
            </c:ext>
          </c:extLst>
        </c:ser>
        <c:ser>
          <c:idx val="23"/>
          <c:order val="23"/>
          <c:tx>
            <c:strRef>
              <c:f>'Co2-Footprint'!$A$28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'Co2-Footprint'!$C$28:$E$28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B7-48CC-8A1F-DF9136C52C7A}"/>
            </c:ext>
          </c:extLst>
        </c:ser>
        <c:ser>
          <c:idx val="24"/>
          <c:order val="24"/>
          <c:tx>
            <c:strRef>
              <c:f>'Co2-Footprint'!$A$29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'Co2-Footprint'!$C$29:$E$29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B7-48CC-8A1F-DF9136C52C7A}"/>
            </c:ext>
          </c:extLst>
        </c:ser>
        <c:ser>
          <c:idx val="25"/>
          <c:order val="25"/>
          <c:tx>
            <c:strRef>
              <c:f>'Co2-Footprint'!$A$30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'Co2-Footprint'!$C$30:$E$30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B7-48CC-8A1F-DF9136C52C7A}"/>
            </c:ext>
          </c:extLst>
        </c:ser>
        <c:ser>
          <c:idx val="26"/>
          <c:order val="26"/>
          <c:tx>
            <c:strRef>
              <c:f>'Co2-Footprint'!$A$31</c:f>
              <c:strCache>
                <c:ptCount val="1"/>
                <c:pt idx="0">
                  <c:v>#NV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'Co2-Footprint'!$C$31:$E$31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9B7-48CC-8A1F-DF9136C52C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029055"/>
        <c:axId val="992025695"/>
      </c:barChart>
      <c:catAx>
        <c:axId val="99202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025695"/>
        <c:crosses val="autoZero"/>
        <c:auto val="1"/>
        <c:lblAlgn val="ctr"/>
        <c:lblOffset val="100"/>
        <c:noMultiLvlLbl val="0"/>
      </c:catAx>
      <c:valAx>
        <c:axId val="99202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9202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Getrenntsammelquote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5-4569-8504-5C0857FA82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5-4569-8504-5C0857FA82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Getrenntsammelquote!$C$3:$D$3</c:f>
              <c:strCache>
                <c:ptCount val="2"/>
                <c:pt idx="0">
                  <c:v>Getrennt gesammelte gewerbliche Abfälle in Tonnen (t)</c:v>
                </c:pt>
                <c:pt idx="1">
                  <c:v>Nicht getrennte gewerbliche Abfälle in Tonnen (t)</c:v>
                </c:pt>
              </c:strCache>
            </c:strRef>
          </c:cat>
          <c:val>
            <c:numRef>
              <c:f>Getrenntsammelquote!$C$4:$D$4</c:f>
              <c:numCache>
                <c:formatCode>_-* #,##0_-;\-* #,##0_-;_-* "-"??_-;_-@_-</c:formatCode>
                <c:ptCount val="2"/>
                <c:pt idx="0">
                  <c:v>4500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F-41C6-B1D0-10785D4C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2004060</xdr:colOff>
      <xdr:row>0</xdr:row>
      <xdr:rowOff>190500</xdr:rowOff>
    </xdr:from>
    <xdr:to>
      <xdr:col>3</xdr:col>
      <xdr:colOff>647700</xdr:colOff>
      <xdr:row>2</xdr:row>
      <xdr:rowOff>3386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700BD7F-9290-44BA-9C2C-517C8B3632F7}"/>
            </a:ext>
          </a:extLst>
        </xdr:cNvPr>
        <xdr:cNvSpPr/>
      </xdr:nvSpPr>
      <xdr:spPr>
        <a:xfrm>
          <a:off x="2655993" y="190500"/>
          <a:ext cx="2402840" cy="684953"/>
        </a:xfrm>
        <a:prstGeom prst="wedgeRoundRectCallout">
          <a:avLst>
            <a:gd name="adj1" fmla="val -18906"/>
            <a:gd name="adj2" fmla="val 80936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Nur</a:t>
          </a:r>
          <a:r>
            <a:rPr lang="de-DE" sz="1100" baseline="0"/>
            <a:t> </a:t>
          </a:r>
          <a:r>
            <a:rPr lang="de-DE" sz="1100" u="sng" baseline="0"/>
            <a:t>Abfallschlüssel</a:t>
          </a:r>
          <a:r>
            <a:rPr lang="de-DE" sz="1100" baseline="0"/>
            <a:t> auswählen, </a:t>
          </a:r>
          <a:r>
            <a:rPr lang="de-DE" sz="1100" b="1" baseline="0"/>
            <a:t>Abfallart und Gefährlicher Abfall werden automatisch befüllt</a:t>
          </a:r>
        </a:p>
        <a:p>
          <a:pPr algn="l"/>
          <a:endParaRPr lang="de-DE" sz="1100"/>
        </a:p>
      </xdr:txBody>
    </xdr:sp>
    <xdr:clientData/>
  </xdr:twoCellAnchor>
  <xdr:twoCellAnchor>
    <xdr:from>
      <xdr:col>11</xdr:col>
      <xdr:colOff>969857</xdr:colOff>
      <xdr:row>1</xdr:row>
      <xdr:rowOff>238973</xdr:rowOff>
    </xdr:from>
    <xdr:to>
      <xdr:col>16</xdr:col>
      <xdr:colOff>222250</xdr:colOff>
      <xdr:row>1</xdr:row>
      <xdr:rowOff>554144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0AC9D256-D79D-4B79-8DDC-F67C5E2E20B3}"/>
            </a:ext>
          </a:extLst>
        </xdr:cNvPr>
        <xdr:cNvSpPr/>
      </xdr:nvSpPr>
      <xdr:spPr>
        <a:xfrm>
          <a:off x="15310274" y="535306"/>
          <a:ext cx="1474893" cy="315171"/>
        </a:xfrm>
        <a:prstGeom prst="wedgeRoundRectCallout">
          <a:avLst>
            <a:gd name="adj1" fmla="val -50555"/>
            <a:gd name="adj2" fmla="val 14558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Bei Entsorger</a:t>
          </a:r>
          <a:r>
            <a:rPr lang="de-DE" sz="1100" baseline="0"/>
            <a:t> anfragen</a:t>
          </a:r>
          <a:endParaRPr lang="de-DE" sz="1100"/>
        </a:p>
      </xdr:txBody>
    </xdr:sp>
    <xdr:clientData/>
  </xdr:twoCellAnchor>
  <xdr:twoCellAnchor>
    <xdr:from>
      <xdr:col>9</xdr:col>
      <xdr:colOff>1024466</xdr:colOff>
      <xdr:row>0</xdr:row>
      <xdr:rowOff>50800</xdr:rowOff>
    </xdr:from>
    <xdr:to>
      <xdr:col>11</xdr:col>
      <xdr:colOff>922867</xdr:colOff>
      <xdr:row>1</xdr:row>
      <xdr:rowOff>474134</xdr:rowOff>
    </xdr:to>
    <xdr:sp macro="" textlink="">
      <xdr:nvSpPr>
        <xdr:cNvPr id="4" name="Sprechblase: rechteckig mit abgerundeten Ecken 3">
          <a:extLst>
            <a:ext uri="{FF2B5EF4-FFF2-40B4-BE49-F238E27FC236}">
              <a16:creationId xmlns:a16="http://schemas.microsoft.com/office/drawing/2014/main" id="{9EEED695-8718-4BA1-859E-91E24511D5FC}"/>
            </a:ext>
          </a:extLst>
        </xdr:cNvPr>
        <xdr:cNvSpPr/>
      </xdr:nvSpPr>
      <xdr:spPr>
        <a:xfrm>
          <a:off x="12175066" y="50800"/>
          <a:ext cx="1972734" cy="719667"/>
        </a:xfrm>
        <a:prstGeom prst="wedgeRoundRectCallout">
          <a:avLst>
            <a:gd name="adj1" fmla="val -46783"/>
            <a:gd name="adj2" fmla="val 135860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/>
            <a:t>Bei Excelblatt</a:t>
          </a:r>
          <a:r>
            <a:rPr lang="de-DE" sz="1000" baseline="0"/>
            <a:t> "</a:t>
          </a:r>
          <a:r>
            <a:rPr lang="de-DE" sz="1000" b="1" u="sng" baseline="0"/>
            <a:t>Zertifikatsprüfung</a:t>
          </a:r>
          <a:r>
            <a:rPr lang="de-DE" sz="1000" baseline="0"/>
            <a:t>" eintragen, wird dann automatisch gezogen</a:t>
          </a:r>
          <a:endParaRPr lang="de-DE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296333</xdr:colOff>
      <xdr:row>4</xdr:row>
      <xdr:rowOff>41064</xdr:rowOff>
    </xdr:from>
    <xdr:to>
      <xdr:col>10</xdr:col>
      <xdr:colOff>113453</xdr:colOff>
      <xdr:row>21</xdr:row>
      <xdr:rowOff>57997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68543D8-7F32-4DB7-AA47-B92943D13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221827</xdr:colOff>
      <xdr:row>24</xdr:row>
      <xdr:rowOff>184149</xdr:rowOff>
    </xdr:from>
    <xdr:to>
      <xdr:col>10</xdr:col>
      <xdr:colOff>160867</xdr:colOff>
      <xdr:row>44</xdr:row>
      <xdr:rowOff>25399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4A6871C-3F17-AA06-C2EA-018BCE817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15241</xdr:colOff>
      <xdr:row>3</xdr:row>
      <xdr:rowOff>331469</xdr:rowOff>
    </xdr:from>
    <xdr:to>
      <xdr:col>17</xdr:col>
      <xdr:colOff>4286251</xdr:colOff>
      <xdr:row>33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5D37AC2-4B75-7F11-5326-06D83BBCA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1352548</xdr:colOff>
      <xdr:row>2</xdr:row>
      <xdr:rowOff>38100</xdr:rowOff>
    </xdr:from>
    <xdr:to>
      <xdr:col>4</xdr:col>
      <xdr:colOff>161924</xdr:colOff>
      <xdr:row>6</xdr:row>
      <xdr:rowOff>34290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16275A72-3176-7907-72AA-C3AC5714717B}"/>
            </a:ext>
          </a:extLst>
        </xdr:cNvPr>
        <xdr:cNvSpPr/>
      </xdr:nvSpPr>
      <xdr:spPr>
        <a:xfrm>
          <a:off x="1562098" y="809625"/>
          <a:ext cx="2667001" cy="891540"/>
        </a:xfrm>
        <a:prstGeom prst="wedgeRectCallout">
          <a:avLst>
            <a:gd name="adj1" fmla="val -43236"/>
            <a:gd name="adj2" fmla="val 85063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/>
            <a:t>"Rechtsklick" auf die Tabelle und "Aktualisieren" klicken zum aktualisieren der Grafiken</a:t>
          </a:r>
        </a:p>
      </xdr:txBody>
    </xdr:sp>
    <xdr:clientData/>
  </xdr:twoCellAnchor>
  <xdr:twoCellAnchor>
    <xdr:from>
      <xdr:col>8</xdr:col>
      <xdr:colOff>685800</xdr:colOff>
      <xdr:row>0</xdr:row>
      <xdr:rowOff>38099</xdr:rowOff>
    </xdr:from>
    <xdr:to>
      <xdr:col>12</xdr:col>
      <xdr:colOff>695325</xdr:colOff>
      <xdr:row>3</xdr:row>
      <xdr:rowOff>104774</xdr:rowOff>
    </xdr:to>
    <xdr:sp macro="" textlink="">
      <xdr:nvSpPr>
        <xdr:cNvPr id="7" name="Sprechblase: rechteckig mit abgerundeten Ecken 6">
          <a:extLst>
            <a:ext uri="{FF2B5EF4-FFF2-40B4-BE49-F238E27FC236}">
              <a16:creationId xmlns:a16="http://schemas.microsoft.com/office/drawing/2014/main" id="{86D9F674-024E-BB27-C5E0-841F009A93A1}"/>
            </a:ext>
          </a:extLst>
        </xdr:cNvPr>
        <xdr:cNvSpPr/>
      </xdr:nvSpPr>
      <xdr:spPr>
        <a:xfrm>
          <a:off x="7915275" y="38099"/>
          <a:ext cx="3171825" cy="1019175"/>
        </a:xfrm>
        <a:prstGeom prst="wedgeRoundRectCallout">
          <a:avLst>
            <a:gd name="adj1" fmla="val -104451"/>
            <a:gd name="adj2" fmla="val 89583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Um neues</a:t>
          </a:r>
          <a:r>
            <a:rPr lang="de-DE" sz="1100" baseline="0"/>
            <a:t> Jahr auszuwählen:</a:t>
          </a:r>
        </a:p>
        <a:p>
          <a:pPr algn="l"/>
          <a:r>
            <a:rPr lang="de-DE" sz="1100" baseline="0"/>
            <a:t>Diagramm anklicken --&gt; Oben in der Leiste bei Datei - Start etc. "Pivot-Chart Analyse" auswählen, bei Pivot-Chart Felder Jahr auswählen und altes abwählen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</xdr:row>
      <xdr:rowOff>167640</xdr:rowOff>
    </xdr:from>
    <xdr:to>
      <xdr:col>17</xdr:col>
      <xdr:colOff>711868</xdr:colOff>
      <xdr:row>53</xdr:row>
      <xdr:rowOff>171450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9944B5A-8E50-AE2B-EF5F-8E10E0EBB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2095500</xdr:colOff>
      <xdr:row>2</xdr:row>
      <xdr:rowOff>38100</xdr:rowOff>
    </xdr:from>
    <xdr:to>
      <xdr:col>1</xdr:col>
      <xdr:colOff>784860</xdr:colOff>
      <xdr:row>2</xdr:row>
      <xdr:rowOff>563880</xdr:rowOff>
    </xdr:to>
    <xdr:sp macro="" textlink="">
      <xdr:nvSpPr>
        <xdr:cNvPr id="11" name="Sprechblase: rechteckig mit abgerundeten Ecken 10">
          <a:extLst>
            <a:ext uri="{FF2B5EF4-FFF2-40B4-BE49-F238E27FC236}">
              <a16:creationId xmlns:a16="http://schemas.microsoft.com/office/drawing/2014/main" id="{16D9BBE2-82DF-E14B-8092-5336AB518240}"/>
            </a:ext>
          </a:extLst>
        </xdr:cNvPr>
        <xdr:cNvSpPr/>
      </xdr:nvSpPr>
      <xdr:spPr>
        <a:xfrm>
          <a:off x="2095500" y="647700"/>
          <a:ext cx="1440180" cy="525780"/>
        </a:xfrm>
        <a:prstGeom prst="wedgeRoundRectCallout">
          <a:avLst>
            <a:gd name="adj1" fmla="val -41598"/>
            <a:gd name="adj2" fmla="val 8830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Filtern: #NV abwählen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7</xdr:row>
      <xdr:rowOff>34290</xdr:rowOff>
    </xdr:from>
    <xdr:to>
      <xdr:col>3</xdr:col>
      <xdr:colOff>1280160</xdr:colOff>
      <xdr:row>27</xdr:row>
      <xdr:rowOff>30480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6A7B328-C927-2195-8B30-3D3AB084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ra Rosenthal | INTRASYS GmbH" id="{097C805B-4EF4-4D71-B32A-47B121414E20}" userId="S::lara.rosenthal@intrasys-gmbh.de::be8ff69e-7a74-47a1-bbb7-0c3cc1cb9568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a Rosenthal" refreshedDate="45988.472566087963" createdVersion="8" refreshedVersion="8" minRefreshableVersion="3" recordCount="31" xr:uid="{D7FF9799-C6AC-45E7-B1FF-14B94402F04C}">
  <cacheSource type="worksheet">
    <worksheetSource ref="A4:X35" sheet="Zusammenfassung"/>
  </cacheSource>
  <cacheFields count="24">
    <cacheField name="Nr." numFmtId="0">
      <sharedItems containsSemiMixedTypes="0" containsString="0" containsNumber="1" containsInteger="1" minValue="1" maxValue="31"/>
    </cacheField>
    <cacheField name="Abfallart" numFmtId="0">
      <sharedItems/>
    </cacheField>
    <cacheField name="Abfallschlüssel" numFmtId="0">
      <sharedItems containsBlank="1"/>
    </cacheField>
    <cacheField name="Gefährlicher Abfall" numFmtId="0">
      <sharedItems/>
    </cacheField>
    <cacheField name="Verwertbar" numFmtId="0">
      <sharedItems containsBlank="1"/>
    </cacheField>
    <cacheField name="Getrennt gesammelt" numFmtId="0">
      <sharedItems containsBlank="1"/>
    </cacheField>
    <cacheField name="Relevant für Getrenntsammelquote nach GewAbfV" numFmtId="0">
      <sharedItems containsBlank="1"/>
    </cacheField>
    <cacheField name="Abfallentstehung" numFmtId="0">
      <sharedItems containsNonDate="0" containsString="0" containsBlank="1"/>
    </cacheField>
    <cacheField name="Entsorger" numFmtId="0">
      <sharedItems containsBlank="1"/>
    </cacheField>
    <cacheField name="gültig bis" numFmtId="14">
      <sharedItems containsDate="1" containsMixedTypes="1" minDate="2025-08-18T00:00:00" maxDate="2025-08-19T00:00:00"/>
    </cacheField>
    <cacheField name="Einheit" numFmtId="0">
      <sharedItems containsBlank="1"/>
    </cacheField>
    <cacheField name="Art" numFmtId="0">
      <sharedItems containsBlank="1" count="2">
        <s v="Thermische Verwertung"/>
        <m/>
      </sharedItems>
    </cacheField>
    <cacheField name="Menge 2022" numFmtId="0">
      <sharedItems containsString="0" containsBlank="1" containsNumber="1" containsInteger="1" minValue="5000" maxValue="5000"/>
    </cacheField>
    <cacheField name="Faktor CO₂e/t " numFmtId="0">
      <sharedItems containsMixedTypes="1" containsNumber="1" minValue="0.40179999999999999" maxValue="0.40179999999999999"/>
    </cacheField>
    <cacheField name="t CO₂ Austoß" numFmtId="0">
      <sharedItems containsMixedTypes="1" containsNumber="1" containsInteger="1" minValue="2009" maxValue="2009"/>
    </cacheField>
    <cacheField name="Menge 2023" numFmtId="0">
      <sharedItems containsString="0" containsBlank="1" containsNumber="1" containsInteger="1" minValue="3000" maxValue="3000"/>
    </cacheField>
    <cacheField name="Faktor CO₂e/t 2" numFmtId="0">
      <sharedItems containsMixedTypes="1" containsNumber="1" minValue="0.40179999999999999" maxValue="0.40179999999999999"/>
    </cacheField>
    <cacheField name="t CO₂ Austoß2" numFmtId="0">
      <sharedItems containsMixedTypes="1" containsNumber="1" minValue="1205.3999999999999" maxValue="1205.3999999999999"/>
    </cacheField>
    <cacheField name="Menge 2024" numFmtId="0">
      <sharedItems containsString="0" containsBlank="1" containsNumber="1" containsInteger="1" minValue="4500" maxValue="4500"/>
    </cacheField>
    <cacheField name="Faktor CO₂e/t 3" numFmtId="0">
      <sharedItems containsMixedTypes="1" containsNumber="1" minValue="0.40179999999999999" maxValue="0.40179999999999999"/>
    </cacheField>
    <cacheField name="t CO₂ Austoß3" numFmtId="0">
      <sharedItems containsMixedTypes="1" containsNumber="1" minValue="1808.1" maxValue="1808.1"/>
    </cacheField>
    <cacheField name="Menge 2025" numFmtId="0">
      <sharedItems containsString="0" containsBlank="1" containsNumber="1" containsInteger="1" minValue="4500" maxValue="4500"/>
    </cacheField>
    <cacheField name="Faktor CO₂e/t 4" numFmtId="0">
      <sharedItems containsMixedTypes="1" containsNumber="1" minValue="0.40179999999999999" maxValue="0.40179999999999999"/>
    </cacheField>
    <cacheField name="t CO₂ Austoß4" numFmtId="0">
      <sharedItems containsMixedTypes="1" containsNumber="1" minValue="1808.1" maxValue="180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a Rosenthal" refreshedDate="45988.473004976855" createdVersion="8" refreshedVersion="8" minRefreshableVersion="3" recordCount="20" xr:uid="{85911289-007C-4B07-941E-CCA05D374F55}">
  <cacheSource type="worksheet">
    <worksheetSource ref="A4:X24" sheet="Zusammenfassung"/>
  </cacheSource>
  <cacheFields count="24">
    <cacheField name="Nr." numFmtId="0">
      <sharedItems containsSemiMixedTypes="0" containsString="0" containsNumber="1" containsInteger="1" minValue="1" maxValue="20"/>
    </cacheField>
    <cacheField name="Abfallart" numFmtId="0">
      <sharedItems count="2">
        <s v="Verpackungen aus Papier und Pappe"/>
        <s v=""/>
      </sharedItems>
    </cacheField>
    <cacheField name="Abfallschlüssel" numFmtId="0">
      <sharedItems containsBlank="1"/>
    </cacheField>
    <cacheField name="Gefährlicher Abfall" numFmtId="0">
      <sharedItems count="2">
        <s v="Nein"/>
        <s v=""/>
      </sharedItems>
    </cacheField>
    <cacheField name="Verwertbar" numFmtId="0">
      <sharedItems containsBlank="1"/>
    </cacheField>
    <cacheField name="Getrennt gesammelt" numFmtId="0">
      <sharedItems containsBlank="1"/>
    </cacheField>
    <cacheField name="Relevant für Getrenntsammelquote nach GewAbfV" numFmtId="0">
      <sharedItems containsBlank="1"/>
    </cacheField>
    <cacheField name="Abfallentstehung" numFmtId="0">
      <sharedItems containsNonDate="0" containsString="0" containsBlank="1"/>
    </cacheField>
    <cacheField name="Entsorger" numFmtId="0">
      <sharedItems containsBlank="1"/>
    </cacheField>
    <cacheField name="gültig bis" numFmtId="14">
      <sharedItems containsDate="1" containsMixedTypes="1" minDate="2025-08-18T00:00:00" maxDate="2025-08-19T00:00:00"/>
    </cacheField>
    <cacheField name="Einheit" numFmtId="0">
      <sharedItems containsBlank="1"/>
    </cacheField>
    <cacheField name="Art" numFmtId="0">
      <sharedItems containsBlank="1"/>
    </cacheField>
    <cacheField name="Menge 2022" numFmtId="0">
      <sharedItems containsString="0" containsBlank="1" containsNumber="1" containsInteger="1" minValue="5000" maxValue="5000"/>
    </cacheField>
    <cacheField name="Faktor CO₂e/t " numFmtId="0">
      <sharedItems containsMixedTypes="1" containsNumber="1" minValue="0.40179999999999999" maxValue="0.40179999999999999"/>
    </cacheField>
    <cacheField name="t CO₂ Austoß" numFmtId="0">
      <sharedItems containsMixedTypes="1" containsNumber="1" containsInteger="1" minValue="2009" maxValue="2009"/>
    </cacheField>
    <cacheField name="Menge 2023" numFmtId="0">
      <sharedItems containsString="0" containsBlank="1" containsNumber="1" containsInteger="1" minValue="3000" maxValue="3000"/>
    </cacheField>
    <cacheField name="Faktor CO₂e/t 2" numFmtId="0">
      <sharedItems containsMixedTypes="1" containsNumber="1" minValue="0.40179999999999999" maxValue="0.40179999999999999"/>
    </cacheField>
    <cacheField name="t CO₂ Austoß2" numFmtId="0">
      <sharedItems containsMixedTypes="1" containsNumber="1" minValue="1205.3999999999999" maxValue="1205.3999999999999"/>
    </cacheField>
    <cacheField name="Menge 2024" numFmtId="0">
      <sharedItems containsString="0" containsBlank="1" containsNumber="1" containsInteger="1" minValue="4500" maxValue="4500"/>
    </cacheField>
    <cacheField name="Faktor CO₂e/t 3" numFmtId="0">
      <sharedItems containsMixedTypes="1" containsNumber="1" minValue="0.40179999999999999" maxValue="0.40179999999999999"/>
    </cacheField>
    <cacheField name="t CO₂ Austoß3" numFmtId="0">
      <sharedItems containsMixedTypes="1" containsNumber="1" minValue="1808.1" maxValue="1808.1"/>
    </cacheField>
    <cacheField name="Menge 2025" numFmtId="0">
      <sharedItems containsString="0" containsBlank="1" containsNumber="1" containsInteger="1" minValue="4500" maxValue="4500"/>
    </cacheField>
    <cacheField name="Faktor CO₂e/t 4" numFmtId="0">
      <sharedItems containsMixedTypes="1" containsNumber="1" minValue="0.40179999999999999" maxValue="0.40179999999999999"/>
    </cacheField>
    <cacheField name="t CO₂ Austoß4" numFmtId="0">
      <sharedItems containsMixedTypes="1" containsNumber="1" minValue="1808.1" maxValue="1808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n v="1"/>
    <s v="Verpackungen aus Papier und Pappe"/>
    <s v="15 01 01"/>
    <s v="Nein"/>
    <s v="Ja"/>
    <s v="Ja"/>
    <s v="Ja"/>
    <m/>
    <s v="TM Truckservice GmbH &amp; Co. KG"/>
    <d v="2025-08-18T00:00:00"/>
    <s v="t"/>
    <x v="0"/>
    <n v="5000"/>
    <n v="0.40179999999999999"/>
    <n v="2009"/>
    <n v="3000"/>
    <n v="0.40179999999999999"/>
    <n v="1205.3999999999999"/>
    <n v="4500"/>
    <n v="0.40179999999999999"/>
    <n v="1808.1"/>
    <n v="4500"/>
    <n v="0.40179999999999999"/>
    <n v="1808.1"/>
  </r>
  <r>
    <n v="2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3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4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5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6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7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8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9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0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1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2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3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4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5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6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7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8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19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0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1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2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3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4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5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6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7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8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29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30"/>
    <s v=""/>
    <m/>
    <s v=""/>
    <m/>
    <m/>
    <m/>
    <m/>
    <m/>
    <s v=""/>
    <m/>
    <x v="1"/>
    <m/>
    <s v=""/>
    <s v=""/>
    <m/>
    <s v=""/>
    <s v=""/>
    <m/>
    <s v=""/>
    <s v=""/>
    <m/>
    <s v=""/>
    <s v=""/>
  </r>
  <r>
    <n v="31"/>
    <s v=""/>
    <m/>
    <s v=""/>
    <m/>
    <m/>
    <m/>
    <m/>
    <m/>
    <s v=""/>
    <m/>
    <x v="1"/>
    <m/>
    <s v=""/>
    <s v=""/>
    <m/>
    <s v=""/>
    <s v=""/>
    <m/>
    <s v=""/>
    <s v=""/>
    <m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"/>
    <x v="0"/>
    <s v="15 01 01"/>
    <x v="0"/>
    <s v="Ja"/>
    <s v="Ja"/>
    <s v="Ja"/>
    <m/>
    <s v="TM Truckservice GmbH &amp; Co. KG"/>
    <d v="2025-08-18T00:00:00"/>
    <s v="t"/>
    <s v="Thermische Verwertung"/>
    <n v="5000"/>
    <n v="0.40179999999999999"/>
    <n v="2009"/>
    <n v="3000"/>
    <n v="0.40179999999999999"/>
    <n v="1205.3999999999999"/>
    <n v="4500"/>
    <n v="0.40179999999999999"/>
    <n v="1808.1"/>
    <n v="4500"/>
    <n v="0.40179999999999999"/>
    <n v="1808.1"/>
  </r>
  <r>
    <n v="2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3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4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5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6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7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8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9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0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1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2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3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4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5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6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7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8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19"/>
    <x v="1"/>
    <m/>
    <x v="1"/>
    <m/>
    <m/>
    <m/>
    <m/>
    <m/>
    <s v=""/>
    <m/>
    <m/>
    <m/>
    <s v=""/>
    <s v=""/>
    <m/>
    <s v=""/>
    <s v=""/>
    <m/>
    <s v=""/>
    <s v=""/>
    <m/>
    <s v=""/>
    <s v=""/>
  </r>
  <r>
    <n v="20"/>
    <x v="1"/>
    <m/>
    <x v="1"/>
    <m/>
    <m/>
    <m/>
    <m/>
    <m/>
    <s v=""/>
    <m/>
    <m/>
    <m/>
    <s v=""/>
    <s v=""/>
    <m/>
    <s v=""/>
    <s v=""/>
    <m/>
    <s v=""/>
    <s v=""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2488A4-68C6-453C-9C91-52979CE56676}" name="PivotTable6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7">
  <location ref="B35:C37" firstHeaderRow="1" firstDataRow="1" firstDataCol="1"/>
  <pivotFields count="24">
    <pivotField showAll="0"/>
    <pivotField showAll="0"/>
    <pivotField showAll="0"/>
    <pivotField axis="axisRow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2">
    <i>
      <x v="1"/>
    </i>
    <i t="grand">
      <x/>
    </i>
  </rowItems>
  <colItems count="1">
    <i/>
  </colItems>
  <dataFields count="1">
    <dataField name="Summe von Menge 2025" fld="21" baseField="0" baseItem="0"/>
  </dataFields>
  <formats count="18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3" type="button" dataOnly="0" labelOnly="1" outline="0" axis="axisRow" fieldPosition="0"/>
    </format>
    <format dxfId="28">
      <pivotArea dataOnly="0" labelOnly="1" fieldPosition="0">
        <references count="1">
          <reference field="3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3" type="button" dataOnly="0" labelOnly="1" outline="0" axis="axisRow" fieldPosition="0"/>
    </format>
    <format dxfId="22">
      <pivotArea dataOnly="0" labelOnly="1" fieldPosition="0">
        <references count="1">
          <reference field="3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3" type="button" dataOnly="0" labelOnly="1" outline="0" axis="axisRow" fieldPosition="0"/>
    </format>
    <format dxfId="16">
      <pivotArea dataOnly="0" labelOnly="1" fieldPosition="0">
        <references count="1">
          <reference field="3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</formats>
  <chartFormats count="2"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E77E3-7EF4-4A7F-AF56-D4B8598F2C40}" name="PivotTable5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7">
  <location ref="B9:C11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me von Menge 2025" fld="21" baseField="0" baseItem="0"/>
  </dataFields>
  <formats count="15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1" type="button" dataOnly="0" labelOnly="1" outline="0" axis="axisRow" fieldPosition="0"/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11" type="button" dataOnly="0" labelOnly="1" outline="0" axis="axisRow" fieldPosition="0"/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11" type="button" dataOnly="0" labelOnly="1" outline="0" axis="axisRow" fieldPosition="0"/>
    </format>
    <format dxfId="33">
      <pivotArea dataOnly="0" labelOnly="1" grandRow="1" outline="0" fieldPosition="0"/>
    </format>
    <format dxfId="32">
      <pivotArea dataOnly="0" labelOnly="1" outline="0" axis="axisValues" fieldPosition="0"/>
    </format>
  </formats>
  <chartFormats count="2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63BBBD-3D75-418D-898C-E34EEF76D354}" name="PivotTable7" cacheId="1" dataOnRows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chartFormat="11">
  <location ref="M40:P44" firstHeaderRow="1" firstDataRow="2" firstDataCol="1"/>
  <pivotFields count="24"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Fields count="1">
    <field x="1"/>
  </colFields>
  <colItems count="3">
    <i>
      <x/>
    </i>
    <i>
      <x v="1"/>
    </i>
    <i t="grand">
      <x/>
    </i>
  </colItems>
  <dataFields count="3">
    <dataField name="Summe von Menge 2023" fld="15" baseField="0" baseItem="0"/>
    <dataField name="Summe von Menge 2024" fld="18" baseField="0" baseItem="0"/>
    <dataField name="Summe von Menge 2025" fld="21" baseField="0" baseItem="0"/>
  </dataFields>
  <formats count="53">
    <format dxfId="99">
      <pivotArea type="all" dataOnly="0" outline="0" fieldPosition="0"/>
    </format>
    <format dxfId="98">
      <pivotArea outline="0" collapsedLevelsAreSubtotals="1" fieldPosition="0"/>
    </format>
    <format dxfId="97">
      <pivotArea type="origin" dataOnly="0" labelOnly="1" outline="0" fieldPosition="0"/>
    </format>
    <format dxfId="96">
      <pivotArea field="1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-2" type="button" dataOnly="0" labelOnly="1" outline="0" axis="axisRow" fieldPosition="0"/>
    </format>
    <format dxfId="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2">
      <pivotArea dataOnly="0" labelOnly="1" fieldPosition="0">
        <references count="1">
          <reference field="1" count="0"/>
        </references>
      </pivotArea>
    </format>
    <format dxfId="91">
      <pivotArea dataOnly="0" labelOnly="1" grandCol="1" outline="0" fieldPosition="0"/>
    </format>
    <format dxfId="90">
      <pivotArea type="all" dataOnly="0" outline="0" fieldPosition="0"/>
    </format>
    <format dxfId="89">
      <pivotArea type="origin" dataOnly="0" labelOnly="1" outline="0" fieldPosition="0"/>
    </format>
    <format dxfId="88">
      <pivotArea field="1" type="button" dataOnly="0" labelOnly="1" outline="0" axis="axisCol" fieldPosition="0"/>
    </format>
    <format dxfId="87">
      <pivotArea type="topRight" dataOnly="0" labelOnly="1" outline="0" fieldPosition="0"/>
    </format>
    <format dxfId="86">
      <pivotArea field="-2" type="button" dataOnly="0" labelOnly="1" outline="0" axis="axisRow" fieldPosition="0"/>
    </format>
    <format dxfId="85">
      <pivotArea dataOnly="0" labelOnly="1" fieldPosition="0">
        <references count="1">
          <reference field="1" count="0"/>
        </references>
      </pivotArea>
    </format>
    <format dxfId="84">
      <pivotArea dataOnly="0" labelOnly="1" grandCol="1" outline="0" fieldPosition="0"/>
    </format>
    <format dxfId="83">
      <pivotArea type="origin" dataOnly="0" labelOnly="1" outline="0" fieldPosition="0"/>
    </format>
    <format dxfId="82">
      <pivotArea field="1" type="button" dataOnly="0" labelOnly="1" outline="0" axis="axisCol" fieldPosition="0"/>
    </format>
    <format dxfId="81">
      <pivotArea type="topRight" dataOnly="0" labelOnly="1" outline="0" fieldPosition="0"/>
    </format>
    <format dxfId="80">
      <pivotArea field="-2" type="button" dataOnly="0" labelOnly="1" outline="0" axis="axisRow" fieldPosition="0"/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Col="1" outline="0" fieldPosition="0"/>
    </format>
    <format dxfId="77">
      <pivotArea type="all" dataOnly="0" outline="0" fieldPosition="0"/>
    </format>
    <format dxfId="76">
      <pivotArea dataOnly="0" labelOnly="1" grandCol="1" outline="0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1" type="button" dataOnly="0" labelOnly="1" outline="0" axis="axisCol" fieldPosition="0"/>
    </format>
    <format dxfId="71">
      <pivotArea type="topRight" dataOnly="0" labelOnly="1" outline="0" fieldPosition="0"/>
    </format>
    <format dxfId="70">
      <pivotArea field="-2" type="button" dataOnly="0" labelOnly="1" outline="0" axis="axisRow" fieldPosition="0"/>
    </format>
    <format dxfId="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8">
      <pivotArea dataOnly="0" labelOnly="1" fieldPosition="0">
        <references count="1">
          <reference field="1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1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-2" type="button" dataOnly="0" labelOnly="1" outline="0" axis="axisRow" fieldPosition="0"/>
    </format>
    <format dxfId="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">
      <pivotArea dataOnly="0" labelOnly="1" fieldPosition="0">
        <references count="1">
          <reference field="1" count="0"/>
        </references>
      </pivotArea>
    </format>
    <format dxfId="58">
      <pivotArea dataOnly="0" labelOnly="1" grandCol="1" outline="0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1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-2" type="button" dataOnly="0" labelOnly="1" outline="0" axis="axisRow" fieldPosition="0"/>
    </format>
    <format dxfId="5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0">
      <pivotArea dataOnly="0" labelOnly="1" fieldPosition="0">
        <references count="1">
          <reference field="1" count="0"/>
        </references>
      </pivotArea>
    </format>
    <format dxfId="49">
      <pivotArea dataOnly="0" labelOnly="1" grandCol="1" outline="0" fieldPosition="0"/>
    </format>
    <format dxfId="48">
      <pivotArea dataOnly="0" labelOnly="1" grandCol="1" outline="0" fieldPosition="0"/>
    </format>
    <format dxfId="47">
      <pivotArea type="all" dataOnly="0" outline="0" fieldPosition="0"/>
    </format>
  </formats>
  <chartFormats count="4"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4C0959-6B62-4FAD-8A5D-2F6C5B203ADA}" name="Tabelle3" displayName="Tabelle3" ref="A4:E31" totalsRowShown="0">
  <autoFilter ref="A4:E31" xr:uid="{5B4C0959-6B62-4FAD-8A5D-2F6C5B203ADA}"/>
  <tableColumns count="5">
    <tableColumn id="1" xr3:uid="{4545FFE2-59B0-4A18-9EAB-949AF0221D65}" name="Abfallart" dataDxfId="13">
      <calculatedColumnFormula>IF(Zusammenfassung!B5="",NA(),Zusammenfassung!B5)</calculatedColumnFormula>
    </tableColumn>
    <tableColumn id="2" xr3:uid="{8212F495-D2E3-4661-A290-9E2CEB73E76D}" name="2022">
      <calculatedColumnFormula>IF(Zusammenfassung!O5="",NA(),Zusammenfassung!O5)</calculatedColumnFormula>
    </tableColumn>
    <tableColumn id="3" xr3:uid="{CFAB9954-7D50-4FAD-99F1-894506803D4E}" name="2023">
      <calculatedColumnFormula>IF(Zusammenfassung!R5="",NA(),Zusammenfassung!R5)</calculatedColumnFormula>
    </tableColumn>
    <tableColumn id="4" xr3:uid="{A605A3E5-C0CE-48EE-A417-172088D3F41B}" name="2024">
      <calculatedColumnFormula>IF(Zusammenfassung!U5="",NA(),Zusammenfassung!U5)</calculatedColumnFormula>
    </tableColumn>
    <tableColumn id="5" xr3:uid="{6216F5A9-915E-4514-91A7-3F415D9EA65C}" name="2025">
      <calculatedColumnFormula>IF(Zusammenfassung!V5="",NA(),Zusammenfassung!V5)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FCE43E-9AFF-4CAA-B34D-20B18675F303}" name="Tabelle2" displayName="Tabelle2" ref="A2:D3" totalsRowShown="0" headerRowDxfId="12">
  <autoFilter ref="A2:D3" xr:uid="{0DFCE43E-9AFF-4CAA-B34D-20B18675F303}"/>
  <tableColumns count="4">
    <tableColumn id="1" xr3:uid="{E7A00FE7-5C5E-45A3-9F3F-F0C79340C29A}" name="Entsorger"/>
    <tableColumn id="2" xr3:uid="{84942EB9-AD4D-46DB-9094-87C7F5DEA52F}" name="Anschrift" dataDxfId="11"/>
    <tableColumn id="3" xr3:uid="{D60BF757-D366-4ECE-94A7-2973DCE8D83C}" name="Zertifikat" dataDxfId="10" dataCellStyle="Link"/>
    <tableColumn id="4" xr3:uid="{72E3591C-37EC-446B-9CE1-20107155C28C}" name="Gültigke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4595DE-3F37-4B49-A6AD-7917D14167E7}" name="Tabelle1" displayName="Tabelle1" ref="A1:E2" totalsRowShown="0" dataDxfId="9" tableBorderDxfId="8">
  <autoFilter ref="A1:E2" xr:uid="{FB4595DE-3F37-4B49-A6AD-7917D14167E7}"/>
  <tableColumns count="5">
    <tableColumn id="1" xr3:uid="{BF0BDA9D-5E8A-4DAA-9072-8EBD4E9B297D}" name="AVV" dataDxfId="7"/>
    <tableColumn id="2" xr3:uid="{B5FB7934-14D3-4751-8ED3-690B2CCF1963}" name="Abfallart" dataDxfId="6"/>
    <tableColumn id="3" xr3:uid="{EDF41E4F-2D5E-45AD-8558-4234DBF8DA63}" name="gefährlicher Abfall" dataDxfId="5">
      <calculatedColumnFormula>IF(ISNUMBER(SEARCH("~*", Tabelle1[[#This Row],[AVV]])),"gefährlicher Abfall","")</calculatedColumnFormula>
    </tableColumn>
    <tableColumn id="4" xr3:uid="{A0194E53-2CD7-4D8C-9BDA-8E59FA897350}" name="Co2-Faktor" dataDxfId="4"/>
    <tableColumn id="6" xr3:uid="{99A5CA3F-D71D-4D0D-A01F-3FD075CE1849}" name="Trennpflicht GewAbfV §4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5-06-27T11:07:10.33" personId="{097C805B-4EF4-4D71-B32A-47B121414E20}" id="{FC597F62-B460-4896-8B85-A6F34EAE541D}">
    <text>Papier, Pappe, Karton
Glas
Kunststoffe
Metalle
Holz
Bioabfälle
Textilien
weitere nach Anhang der GewAbfV</text>
  </threadedComment>
  <threadedComment ref="G4" dT="2025-06-27T11:30:05.99" personId="{097C805B-4EF4-4D71-B32A-47B121414E20}" id="{8F6901E4-9DAA-4892-BE79-F1C4827E5544}">
    <text xml:space="preserve">Verpackungen: 15 01 01 (Papier), 15 01 02 (Kunststoff), 15 01 04 (Metall)
Papier, Pappe, Karton: 20 01 01
Glas: 20 01 02
Bioabfälle: 20 01 08
Textilien: 20 01 11
Metalle, Kunststoffe, Holz: 20 01 40, 20 01 39, 20 01 38
Gemischte Siedlungsabfälle: 20 03 01 (Restmüll)
Sperrmüll: 20 03 07
Verpackungsmischabfälle:15 01 06 </text>
  </threadedComment>
  <threadedComment ref="G4" dT="2025-06-27T11:36:04.85" personId="{097C805B-4EF4-4D71-B32A-47B121414E20}" id="{4AE24564-00E8-4801-B6AD-9714D47D9349}" parentId="{8F6901E4-9DAA-4892-BE79-F1C4827E5544}">
    <text xml:space="preserve">Nicht gewerblich-siedlungsähnliche Abfälle:
 Produktionsspezifische Abfälle (z. B. Späne, Schlämme), Gefährliche Abfälle (z. B. Öl, Batterien),  Bau- und Abbruchabfälle (AVV 17er-Gruppe) Nur teilweise unter GewAbfV, sonst eigene Regelungen,
Elektronikschrott, Batterien, Altöle Unterliegen Spezialverordnungen (ElektroG, BattG, AltölV)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zakb.de/fileadmin/user_upload/B_DOWNLOADS/04_Merkblaetter_Adressen_sonstige_Listen/BEHG25.pdf" TargetMode="External"/><Relationship Id="rId1" Type="http://schemas.openxmlformats.org/officeDocument/2006/relationships/hyperlink" Target="https://www.zakb.de/" TargetMode="Externa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achbetrieberegister.gadsys.de/fachbetrieberegister/Entsorgungsfachbetriebe/dst=10&amp;is=1&amp;e=1&amp;a=1&amp;gl=1&amp;p=ZZHT00700084&amp;fd=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35AA-549A-45E5-A176-D080C3E0204E}">
  <dimension ref="A1:X49"/>
  <sheetViews>
    <sheetView tabSelected="1" zoomScale="90" zoomScaleNormal="90" workbookViewId="0">
      <selection activeCell="J5" sqref="J5"/>
    </sheetView>
  </sheetViews>
  <sheetFormatPr baseColWidth="10" defaultRowHeight="14.4" x14ac:dyDescent="0.3"/>
  <cols>
    <col min="1" max="1" width="9.44140625" style="8" customWidth="1"/>
    <col min="2" max="2" width="52.88671875" style="38" customWidth="1"/>
    <col min="3" max="3" width="13.6640625" bestFit="1" customWidth="1"/>
    <col min="4" max="4" width="19.5546875" customWidth="1"/>
    <col min="5" max="5" width="10.88671875" bestFit="1" customWidth="1"/>
    <col min="6" max="6" width="12.5546875" customWidth="1"/>
    <col min="7" max="7" width="14.44140625" customWidth="1"/>
    <col min="8" max="8" width="17.5546875" customWidth="1"/>
    <col min="9" max="9" width="28.109375" bestFit="1" customWidth="1"/>
    <col min="10" max="10" width="18.6640625" bestFit="1" customWidth="1"/>
    <col min="12" max="12" width="20.88671875" bestFit="1" customWidth="1"/>
    <col min="13" max="13" width="11.5546875" hidden="1" customWidth="1"/>
    <col min="14" max="14" width="14.6640625" hidden="1" customWidth="1"/>
    <col min="15" max="15" width="11.5546875" hidden="1" customWidth="1"/>
    <col min="17" max="17" width="13.21875" bestFit="1" customWidth="1"/>
    <col min="20" max="20" width="13.21875" bestFit="1" customWidth="1"/>
    <col min="23" max="23" width="13.21875" bestFit="1" customWidth="1"/>
  </cols>
  <sheetData>
    <row r="1" spans="1:24" s="10" customFormat="1" ht="23.4" customHeight="1" thickBot="1" x14ac:dyDescent="0.35">
      <c r="A1" s="11" t="s">
        <v>18</v>
      </c>
      <c r="B1" s="46">
        <v>45740</v>
      </c>
      <c r="F1" s="9"/>
    </row>
    <row r="2" spans="1:24" s="2" customFormat="1" ht="45.6" customHeight="1" thickBot="1" x14ac:dyDescent="0.55000000000000004">
      <c r="A2" s="7" t="s">
        <v>0</v>
      </c>
      <c r="B2" s="47"/>
      <c r="J2" s="13">
        <f ca="1">TODAY()</f>
        <v>45988</v>
      </c>
    </row>
    <row r="3" spans="1:24" ht="15" thickBot="1" x14ac:dyDescent="0.35">
      <c r="E3" s="80" t="s">
        <v>41</v>
      </c>
      <c r="F3" s="81"/>
      <c r="G3" s="82"/>
      <c r="M3" s="80">
        <v>2022</v>
      </c>
      <c r="N3" s="81"/>
      <c r="O3" s="82"/>
      <c r="P3" s="83">
        <v>2023</v>
      </c>
      <c r="Q3" s="83"/>
      <c r="R3" s="84"/>
      <c r="S3" s="80">
        <v>2024</v>
      </c>
      <c r="T3" s="81"/>
      <c r="U3" s="82"/>
      <c r="V3" s="89">
        <v>2025</v>
      </c>
      <c r="W3" s="90"/>
      <c r="X3" s="91"/>
    </row>
    <row r="4" spans="1:24" s="51" customFormat="1" ht="58.2" thickBot="1" x14ac:dyDescent="0.35">
      <c r="A4" s="49" t="s">
        <v>1</v>
      </c>
      <c r="B4" s="50" t="s">
        <v>2</v>
      </c>
      <c r="C4" s="51" t="s">
        <v>3</v>
      </c>
      <c r="D4" s="51" t="s">
        <v>4</v>
      </c>
      <c r="E4" s="58" t="s">
        <v>36</v>
      </c>
      <c r="F4" s="59" t="s">
        <v>35</v>
      </c>
      <c r="G4" s="59" t="s">
        <v>42</v>
      </c>
      <c r="H4" s="51" t="s">
        <v>5</v>
      </c>
      <c r="I4" s="51" t="s">
        <v>6</v>
      </c>
      <c r="J4" s="51" t="s">
        <v>7</v>
      </c>
      <c r="K4" s="51" t="s">
        <v>8</v>
      </c>
      <c r="L4" s="52" t="s">
        <v>9</v>
      </c>
      <c r="M4" s="53" t="s">
        <v>10</v>
      </c>
      <c r="N4" s="54" t="s">
        <v>32</v>
      </c>
      <c r="O4" s="55" t="s">
        <v>33</v>
      </c>
      <c r="P4" s="56" t="s">
        <v>11</v>
      </c>
      <c r="Q4" s="54" t="s">
        <v>32</v>
      </c>
      <c r="R4" s="55" t="s">
        <v>33</v>
      </c>
      <c r="S4" s="57" t="s">
        <v>12</v>
      </c>
      <c r="T4" s="54" t="s">
        <v>32</v>
      </c>
      <c r="U4" s="55" t="s">
        <v>33</v>
      </c>
      <c r="V4" s="57" t="s">
        <v>52</v>
      </c>
      <c r="W4" s="54" t="s">
        <v>32</v>
      </c>
      <c r="X4" s="55" t="s">
        <v>33</v>
      </c>
    </row>
    <row r="5" spans="1:24" s="6" customFormat="1" x14ac:dyDescent="0.3">
      <c r="A5" s="42">
        <v>1</v>
      </c>
      <c r="B5" s="41" t="str">
        <f>IF(_xlfn.XLOOKUP(C5,Optionen!A:A,Optionen!B:B,"")=0,"",(_xlfn.XLOOKUP(Zusammenfassung!C5,Optionen!A:A,Optionen!B:B,"")))</f>
        <v>Reinigungsmittel, die gefährliche Stoffe enthalten</v>
      </c>
      <c r="C5" s="6" t="s">
        <v>16</v>
      </c>
      <c r="D5" s="6" t="str">
        <f>IFERROR(IF(VLOOKUP(C5,Tabelle1[#All],3,FALSE)="gefährlicher Abfall","Ja","Nein"),"")</f>
        <v>Ja</v>
      </c>
      <c r="E5" s="6" t="s">
        <v>24</v>
      </c>
      <c r="F5" s="48" t="s">
        <v>24</v>
      </c>
      <c r="G5" s="6" t="s">
        <v>24</v>
      </c>
      <c r="H5" s="6" t="s">
        <v>58</v>
      </c>
      <c r="I5" s="45" t="s">
        <v>50</v>
      </c>
      <c r="J5" s="62">
        <f>IFERROR(VLOOKUP(I5,Zertifikatsprüfung!A:D,4,FALSE),"")</f>
        <v>45887</v>
      </c>
      <c r="K5" s="14" t="s">
        <v>30</v>
      </c>
      <c r="L5" s="6" t="s">
        <v>19</v>
      </c>
      <c r="M5" s="36">
        <v>5000</v>
      </c>
      <c r="N5" s="39">
        <f>IFERROR(VLOOKUP(C5,Tabelle1[#All],4,FALSE),"")</f>
        <v>0.94899999999999995</v>
      </c>
      <c r="O5" s="40">
        <f>IF(M5="","",M5*N5)</f>
        <v>4745</v>
      </c>
      <c r="P5" s="6">
        <v>3000</v>
      </c>
      <c r="Q5" s="40">
        <f>IFERROR(VLOOKUP(C5,Tabelle1[#All],4,FALSE),"")</f>
        <v>0.94899999999999995</v>
      </c>
      <c r="R5" s="40">
        <f t="shared" ref="R5:R14" si="0">IF(P5="","",P5*Q5)</f>
        <v>2847</v>
      </c>
      <c r="S5" s="6">
        <v>4500</v>
      </c>
      <c r="T5" s="40">
        <f>IFERROR(VLOOKUP(C5,Tabelle1[#All],4,FALSE),"")</f>
        <v>0.94899999999999995</v>
      </c>
      <c r="U5" s="40">
        <f t="shared" ref="U5:U13" si="1">IF(S5="","",S5*T5)</f>
        <v>4270.5</v>
      </c>
      <c r="V5" s="6">
        <v>4500</v>
      </c>
      <c r="W5" s="40">
        <f>IFERROR(VLOOKUP(C5,Tabelle1[#All],4,FALSE),"")</f>
        <v>0.94899999999999995</v>
      </c>
      <c r="X5" s="40">
        <f>IF(V5="","",V5*W5)</f>
        <v>4270.5</v>
      </c>
    </row>
    <row r="6" spans="1:24" s="6" customFormat="1" x14ac:dyDescent="0.3">
      <c r="A6" s="42">
        <v>2</v>
      </c>
      <c r="B6" s="41" t="str">
        <f>IF(_xlfn.XLOOKUP(C6,Optionen!A:A,Optionen!B:B,"")=0,"",(_xlfn.XLOOKUP(Zusammenfassung!C6,Optionen!A:A,Optionen!B:B,"")))</f>
        <v/>
      </c>
      <c r="D6" s="6" t="str">
        <f>IFERROR(IF(VLOOKUP(C6,Tabelle1[#All],3,FALSE)="gefährlicher Abfall","Ja","Nein"),"")</f>
        <v/>
      </c>
      <c r="F6" s="48"/>
      <c r="I6" s="45"/>
      <c r="J6" s="62" t="str">
        <f>IFERROR(VLOOKUP(I6,Zertifikatsprüfung!A:D,4,FALSE),"")</f>
        <v/>
      </c>
      <c r="K6" s="14"/>
      <c r="N6" s="39" t="str">
        <f>IFERROR(VLOOKUP(C6,Tabelle1[#All],4,FALSE),"")</f>
        <v/>
      </c>
      <c r="O6" s="40" t="str">
        <f t="shared" ref="O6:O11" si="2">IF(M6="","",M6*N6)</f>
        <v/>
      </c>
      <c r="Q6" s="40" t="str">
        <f>IFERROR(VLOOKUP(C6,Tabelle1[#All],4,FALSE),"")</f>
        <v/>
      </c>
      <c r="R6" s="40" t="str">
        <f t="shared" si="0"/>
        <v/>
      </c>
      <c r="T6" s="40" t="str">
        <f>IFERROR(VLOOKUP(C6,Tabelle1[#All],4,FALSE),"")</f>
        <v/>
      </c>
      <c r="U6" s="40" t="str">
        <f t="shared" si="1"/>
        <v/>
      </c>
      <c r="W6" s="40" t="str">
        <f>IFERROR(VLOOKUP(C6,Tabelle1[#All],4,FALSE),"")</f>
        <v/>
      </c>
      <c r="X6" s="40" t="str">
        <f t="shared" ref="X6:X37" si="3">IF(V6="","",V6*W6)</f>
        <v/>
      </c>
    </row>
    <row r="7" spans="1:24" s="6" customFormat="1" x14ac:dyDescent="0.3">
      <c r="A7" s="42">
        <v>3</v>
      </c>
      <c r="B7" s="41" t="str">
        <f>IF(_xlfn.XLOOKUP(C7,Optionen!A:A,Optionen!B:B,"")=0,"",(_xlfn.XLOOKUP(Zusammenfassung!C7,Optionen!A:A,Optionen!B:B,"")))</f>
        <v/>
      </c>
      <c r="D7" s="6" t="str">
        <f>IFERROR(IF(VLOOKUP(C7,Tabelle1[#All],3,FALSE)="gefährlicher Abfall","Ja","Nein"),"")</f>
        <v/>
      </c>
      <c r="F7" s="48"/>
      <c r="I7" s="45"/>
      <c r="J7" s="62" t="str">
        <f>IFERROR(VLOOKUP(I7,Zertifikatsprüfung!A:D,4,FALSE),"")</f>
        <v/>
      </c>
      <c r="K7" s="14"/>
      <c r="N7" s="39" t="str">
        <f>IFERROR(VLOOKUP(C7,Tabelle1[#All],4,FALSE),"")</f>
        <v/>
      </c>
      <c r="O7" s="40" t="str">
        <f t="shared" si="2"/>
        <v/>
      </c>
      <c r="Q7" s="40" t="str">
        <f>IFERROR(VLOOKUP(C7,Tabelle1[#All],4,FALSE),"")</f>
        <v/>
      </c>
      <c r="R7" s="40" t="str">
        <f t="shared" si="0"/>
        <v/>
      </c>
      <c r="T7" s="40" t="str">
        <f>IFERROR(VLOOKUP(C7,Tabelle1[#All],4,FALSE),"")</f>
        <v/>
      </c>
      <c r="U7" s="40" t="str">
        <f t="shared" si="1"/>
        <v/>
      </c>
      <c r="W7" s="40" t="str">
        <f>IFERROR(VLOOKUP(C7,Tabelle1[#All],4,FALSE),"")</f>
        <v/>
      </c>
      <c r="X7" s="40" t="str">
        <f t="shared" si="3"/>
        <v/>
      </c>
    </row>
    <row r="8" spans="1:24" s="6" customFormat="1" x14ac:dyDescent="0.3">
      <c r="A8" s="42">
        <v>4</v>
      </c>
      <c r="B8" s="41" t="str">
        <f>IF(_xlfn.XLOOKUP(C8,Optionen!A:A,Optionen!B:B,"")=0,"",(_xlfn.XLOOKUP(Zusammenfassung!C8,Optionen!A:A,Optionen!B:B,"")))</f>
        <v/>
      </c>
      <c r="D8" s="6" t="str">
        <f>IFERROR(IF(VLOOKUP(C8,Tabelle1[#All],3,FALSE)="gefährlicher Abfall","Ja","Nein"),"")</f>
        <v/>
      </c>
      <c r="F8" s="48"/>
      <c r="I8" s="45"/>
      <c r="J8" s="62" t="str">
        <f>IFERROR(VLOOKUP(I8,Zertifikatsprüfung!A:D,4,FALSE),"")</f>
        <v/>
      </c>
      <c r="K8" s="14"/>
      <c r="N8" s="39" t="str">
        <f>IFERROR(VLOOKUP(C8,Tabelle1[#All],4,FALSE),"")</f>
        <v/>
      </c>
      <c r="O8" s="40" t="str">
        <f t="shared" si="2"/>
        <v/>
      </c>
      <c r="Q8" s="40" t="str">
        <f>IFERROR(VLOOKUP(C8,Tabelle1[#All],4,FALSE),"")</f>
        <v/>
      </c>
      <c r="R8" s="40" t="str">
        <f t="shared" si="0"/>
        <v/>
      </c>
      <c r="T8" s="40" t="str">
        <f>IFERROR(VLOOKUP(C8,Tabelle1[#All],4,FALSE),"")</f>
        <v/>
      </c>
      <c r="U8" s="40" t="str">
        <f t="shared" si="1"/>
        <v/>
      </c>
      <c r="W8" s="40" t="str">
        <f>IFERROR(VLOOKUP(C8,Tabelle1[#All],4,FALSE),"")</f>
        <v/>
      </c>
      <c r="X8" s="40" t="str">
        <f t="shared" si="3"/>
        <v/>
      </c>
    </row>
    <row r="9" spans="1:24" s="6" customFormat="1" x14ac:dyDescent="0.3">
      <c r="A9" s="42">
        <v>5</v>
      </c>
      <c r="B9" s="41" t="str">
        <f>IF(_xlfn.XLOOKUP(C9,Optionen!A:A,Optionen!B:B,"")=0,"",(_xlfn.XLOOKUP(Zusammenfassung!C9,Optionen!A:A,Optionen!B:B,"")))</f>
        <v/>
      </c>
      <c r="D9" s="6" t="str">
        <f>IFERROR(IF(VLOOKUP(C9,Tabelle1[#All],3,FALSE)="gefährlicher Abfall","Ja","Nein"),"")</f>
        <v/>
      </c>
      <c r="F9" s="48"/>
      <c r="I9" s="45"/>
      <c r="J9" s="62" t="str">
        <f>IFERROR(VLOOKUP(I9,Zertifikatsprüfung!A:D,4,FALSE),"")</f>
        <v/>
      </c>
      <c r="K9" s="14"/>
      <c r="N9" s="39" t="str">
        <f>IFERROR(VLOOKUP(C9,Tabelle1[#All],4,FALSE),"")</f>
        <v/>
      </c>
      <c r="O9" s="40" t="str">
        <f t="shared" si="2"/>
        <v/>
      </c>
      <c r="Q9" s="40" t="str">
        <f>IFERROR(VLOOKUP(C9,Tabelle1[#All],4,FALSE),"")</f>
        <v/>
      </c>
      <c r="R9" s="40" t="str">
        <f t="shared" si="0"/>
        <v/>
      </c>
      <c r="T9" s="40" t="str">
        <f>IFERROR(VLOOKUP(C9,Tabelle1[#All],4,FALSE),"")</f>
        <v/>
      </c>
      <c r="U9" s="40" t="str">
        <f t="shared" si="1"/>
        <v/>
      </c>
      <c r="W9" s="40" t="str">
        <f>IFERROR(VLOOKUP(C9,Tabelle1[#All],4,FALSE),"")</f>
        <v/>
      </c>
      <c r="X9" s="40" t="str">
        <f t="shared" si="3"/>
        <v/>
      </c>
    </row>
    <row r="10" spans="1:24" s="6" customFormat="1" x14ac:dyDescent="0.3">
      <c r="A10" s="42">
        <v>6</v>
      </c>
      <c r="B10" s="41" t="str">
        <f>IF(_xlfn.XLOOKUP(C10,Optionen!A:A,Optionen!B:B,"")=0,"",(_xlfn.XLOOKUP(Zusammenfassung!C10,Optionen!A:A,Optionen!B:B,"")))</f>
        <v/>
      </c>
      <c r="D10" s="6" t="str">
        <f>IFERROR(IF(VLOOKUP(C10,Tabelle1[#All],3,FALSE)="gefährlicher Abfall","Ja","Nein"),"")</f>
        <v/>
      </c>
      <c r="F10" s="48"/>
      <c r="I10" s="45"/>
      <c r="J10" s="62" t="str">
        <f>IFERROR(VLOOKUP(I10,Zertifikatsprüfung!A:D,4,FALSE),"")</f>
        <v/>
      </c>
      <c r="K10" s="14"/>
      <c r="N10" s="39" t="str">
        <f>IFERROR(VLOOKUP(C10,Tabelle1[#All],4,FALSE),"")</f>
        <v/>
      </c>
      <c r="O10" s="40" t="str">
        <f t="shared" si="2"/>
        <v/>
      </c>
      <c r="Q10" s="40" t="str">
        <f>IFERROR(VLOOKUP(C10,Tabelle1[#All],4,FALSE),"")</f>
        <v/>
      </c>
      <c r="R10" s="40" t="str">
        <f t="shared" si="0"/>
        <v/>
      </c>
      <c r="T10" s="40" t="str">
        <f>IFERROR(VLOOKUP(C10,Tabelle1[#All],4,FALSE),"")</f>
        <v/>
      </c>
      <c r="U10" s="40" t="str">
        <f t="shared" si="1"/>
        <v/>
      </c>
      <c r="W10" s="40" t="str">
        <f>IFERROR(VLOOKUP(C10,Tabelle1[#All],4,FALSE),"")</f>
        <v/>
      </c>
      <c r="X10" s="40" t="str">
        <f t="shared" si="3"/>
        <v/>
      </c>
    </row>
    <row r="11" spans="1:24" s="6" customFormat="1" x14ac:dyDescent="0.3">
      <c r="A11" s="42">
        <v>7</v>
      </c>
      <c r="B11" s="41" t="str">
        <f>IF(_xlfn.XLOOKUP(C11,Optionen!A:A,Optionen!B:B,"")=0,"",(_xlfn.XLOOKUP(Zusammenfassung!C11,Optionen!A:A,Optionen!B:B,"")))</f>
        <v/>
      </c>
      <c r="D11" s="6" t="str">
        <f>IFERROR(IF(VLOOKUP(C11,Tabelle1[#All],3,FALSE)="gefährlicher Abfall","Ja","Nein"),"")</f>
        <v/>
      </c>
      <c r="F11" s="48"/>
      <c r="I11" s="45"/>
      <c r="J11" s="62" t="str">
        <f>IFERROR(VLOOKUP(I11,Zertifikatsprüfung!A:D,4,FALSE),"")</f>
        <v/>
      </c>
      <c r="K11" s="14"/>
      <c r="N11" s="39" t="str">
        <f>IFERROR(VLOOKUP(C11,Tabelle1[#All],4,FALSE),"")</f>
        <v/>
      </c>
      <c r="O11" s="40" t="str">
        <f t="shared" si="2"/>
        <v/>
      </c>
      <c r="Q11" s="40" t="str">
        <f>IFERROR(VLOOKUP(C11,Tabelle1[#All],4,FALSE),"")</f>
        <v/>
      </c>
      <c r="R11" s="40" t="str">
        <f t="shared" si="0"/>
        <v/>
      </c>
      <c r="T11" s="40" t="str">
        <f>IFERROR(VLOOKUP(C11,Tabelle1[#All],4,FALSE),"")</f>
        <v/>
      </c>
      <c r="U11" s="40" t="str">
        <f t="shared" si="1"/>
        <v/>
      </c>
      <c r="W11" s="40" t="str">
        <f>IFERROR(VLOOKUP(C11,Tabelle1[#All],4,FALSE),"")</f>
        <v/>
      </c>
      <c r="X11" s="40" t="str">
        <f t="shared" si="3"/>
        <v/>
      </c>
    </row>
    <row r="12" spans="1:24" s="6" customFormat="1" x14ac:dyDescent="0.3">
      <c r="A12" s="42">
        <v>8</v>
      </c>
      <c r="B12" s="41" t="str">
        <f>IF(_xlfn.XLOOKUP(C12,Optionen!A:A,Optionen!B:B,"")=0,"",(_xlfn.XLOOKUP(Zusammenfassung!C12,Optionen!A:A,Optionen!B:B,"")))</f>
        <v/>
      </c>
      <c r="D12" s="6" t="str">
        <f>IFERROR(IF(VLOOKUP(C12,Tabelle1[#All],3,FALSE)="gefährlicher Abfall","Ja","Nein"),"")</f>
        <v/>
      </c>
      <c r="F12" s="48"/>
      <c r="I12" s="45"/>
      <c r="J12" s="62" t="str">
        <f>IFERROR(VLOOKUP(I12,Zertifikatsprüfung!A:D,4,FALSE),"")</f>
        <v/>
      </c>
      <c r="K12" s="14"/>
      <c r="N12" s="39" t="str">
        <f>IFERROR(VLOOKUP(C12,Tabelle1[#All],4,FALSE),"")</f>
        <v/>
      </c>
      <c r="O12" s="40" t="str">
        <f t="shared" ref="O12:O37" si="4">IF(M12="","",M12*N12)</f>
        <v/>
      </c>
      <c r="Q12" s="40" t="str">
        <f>IFERROR(VLOOKUP(C12,Tabelle1[#All],4,FALSE),"")</f>
        <v/>
      </c>
      <c r="R12" s="40" t="str">
        <f t="shared" si="0"/>
        <v/>
      </c>
      <c r="T12" s="40" t="str">
        <f>IFERROR(VLOOKUP(C12,Tabelle1[#All],4,FALSE),"")</f>
        <v/>
      </c>
      <c r="U12" s="40" t="str">
        <f t="shared" si="1"/>
        <v/>
      </c>
      <c r="W12" s="40" t="str">
        <f>IFERROR(VLOOKUP(C12,Tabelle1[#All],4,FALSE),"")</f>
        <v/>
      </c>
      <c r="X12" s="40" t="str">
        <f t="shared" si="3"/>
        <v/>
      </c>
    </row>
    <row r="13" spans="1:24" s="6" customFormat="1" x14ac:dyDescent="0.3">
      <c r="A13" s="42">
        <v>9</v>
      </c>
      <c r="B13" s="41" t="str">
        <f>IF(_xlfn.XLOOKUP(C13,Optionen!A:A,Optionen!B:B,"")=0,"",(_xlfn.XLOOKUP(Zusammenfassung!C13,Optionen!A:A,Optionen!B:B,"")))</f>
        <v/>
      </c>
      <c r="D13" s="6" t="str">
        <f>IFERROR(IF(VLOOKUP(C13,Tabelle1[#All],3,FALSE)="gefährlicher Abfall","Ja","Nein"),"")</f>
        <v/>
      </c>
      <c r="F13" s="48"/>
      <c r="I13" s="45"/>
      <c r="J13" s="62" t="str">
        <f>IFERROR(VLOOKUP(I13,Zertifikatsprüfung!A:D,4,FALSE),"")</f>
        <v/>
      </c>
      <c r="K13" s="14"/>
      <c r="N13" s="39" t="str">
        <f>IFERROR(VLOOKUP(C13,Tabelle1[#All],4,FALSE),"")</f>
        <v/>
      </c>
      <c r="O13" s="40" t="str">
        <f t="shared" si="4"/>
        <v/>
      </c>
      <c r="Q13" s="40" t="str">
        <f>IFERROR(VLOOKUP(C13,Tabelle1[#All],4,FALSE),"")</f>
        <v/>
      </c>
      <c r="R13" s="40" t="str">
        <f t="shared" si="0"/>
        <v/>
      </c>
      <c r="T13" s="40" t="str">
        <f>IFERROR(VLOOKUP(C13,Tabelle1[#All],4,FALSE),"")</f>
        <v/>
      </c>
      <c r="U13" s="40" t="str">
        <f t="shared" si="1"/>
        <v/>
      </c>
      <c r="W13" s="40" t="str">
        <f>IFERROR(VLOOKUP(C13,Tabelle1[#All],4,FALSE),"")</f>
        <v/>
      </c>
      <c r="X13" s="40" t="str">
        <f t="shared" si="3"/>
        <v/>
      </c>
    </row>
    <row r="14" spans="1:24" s="6" customFormat="1" x14ac:dyDescent="0.3">
      <c r="A14" s="42">
        <v>10</v>
      </c>
      <c r="B14" s="41" t="str">
        <f>IF(_xlfn.XLOOKUP(C14,Optionen!A:A,Optionen!B:B,"")=0,"",(_xlfn.XLOOKUP(Zusammenfassung!C14,Optionen!A:A,Optionen!B:B,"")))</f>
        <v/>
      </c>
      <c r="D14" s="6" t="str">
        <f>IFERROR(IF(VLOOKUP(C14,Tabelle1[#All],3,FALSE)="gefährlicher Abfall","Ja","Nein"),"")</f>
        <v/>
      </c>
      <c r="F14" s="48"/>
      <c r="I14" s="45"/>
      <c r="J14" s="62" t="str">
        <f>IFERROR(VLOOKUP(I14,Zertifikatsprüfung!A:D,4,FALSE),"")</f>
        <v/>
      </c>
      <c r="K14" s="14"/>
      <c r="N14" s="39" t="str">
        <f>IFERROR(VLOOKUP(C14,Tabelle1[#All],4,FALSE),"")</f>
        <v/>
      </c>
      <c r="O14" s="40" t="str">
        <f t="shared" si="4"/>
        <v/>
      </c>
      <c r="Q14" s="40" t="str">
        <f>IFERROR(VLOOKUP(C14,Tabelle1[#All],4,FALSE),"")</f>
        <v/>
      </c>
      <c r="R14" s="40" t="str">
        <f t="shared" si="0"/>
        <v/>
      </c>
      <c r="T14" s="40" t="str">
        <f>IFERROR(VLOOKUP(C14,Tabelle1[#All],4,FALSE),"")</f>
        <v/>
      </c>
      <c r="U14" s="40" t="str">
        <f t="shared" ref="U14:U37" si="5">IF(S14="","",S14*T14)</f>
        <v/>
      </c>
      <c r="W14" s="40" t="str">
        <f>IFERROR(VLOOKUP(C14,Tabelle1[#All],4,FALSE),"")</f>
        <v/>
      </c>
      <c r="X14" s="40" t="str">
        <f t="shared" si="3"/>
        <v/>
      </c>
    </row>
    <row r="15" spans="1:24" s="6" customFormat="1" x14ac:dyDescent="0.3">
      <c r="A15" s="42">
        <v>11</v>
      </c>
      <c r="B15" s="41" t="str">
        <f>IF(_xlfn.XLOOKUP(C15,Optionen!A:A,Optionen!B:B,"")=0,"",(_xlfn.XLOOKUP(Zusammenfassung!C15,Optionen!A:A,Optionen!B:B,"")))</f>
        <v/>
      </c>
      <c r="D15" s="6" t="str">
        <f>IFERROR(IF(VLOOKUP(C15,Tabelle1[#All],3,FALSE)="gefährlicher Abfall","Ja","Nein"),"")</f>
        <v/>
      </c>
      <c r="F15" s="48"/>
      <c r="I15" s="45"/>
      <c r="J15" s="62" t="str">
        <f>IFERROR(VLOOKUP(I15,Zertifikatsprüfung!A:D,4,FALSE),"")</f>
        <v/>
      </c>
      <c r="K15" s="14"/>
      <c r="N15" s="39" t="str">
        <f>IFERROR(VLOOKUP(C15,Tabelle1[#All],4,FALSE),"")</f>
        <v/>
      </c>
      <c r="O15" s="40" t="str">
        <f t="shared" si="4"/>
        <v/>
      </c>
      <c r="Q15" s="40" t="str">
        <f>IFERROR(VLOOKUP(C15,Tabelle1[#All],4,FALSE),"")</f>
        <v/>
      </c>
      <c r="R15" s="40" t="str">
        <f t="shared" ref="R15:R37" si="6">IF(P15="","",P15*Q15)</f>
        <v/>
      </c>
      <c r="T15" s="40" t="str">
        <f>IFERROR(VLOOKUP(C15,Tabelle1[#All],4,FALSE),"")</f>
        <v/>
      </c>
      <c r="U15" s="40" t="str">
        <f t="shared" si="5"/>
        <v/>
      </c>
      <c r="W15" s="40" t="str">
        <f>IFERROR(VLOOKUP(C15,Tabelle1[#All],4,FALSE),"")</f>
        <v/>
      </c>
      <c r="X15" s="40" t="str">
        <f t="shared" si="3"/>
        <v/>
      </c>
    </row>
    <row r="16" spans="1:24" s="6" customFormat="1" x14ac:dyDescent="0.3">
      <c r="A16" s="42">
        <v>12</v>
      </c>
      <c r="B16" s="41" t="str">
        <f>IF(_xlfn.XLOOKUP(C16,Optionen!A:A,Optionen!B:B,"")=0,"",(_xlfn.XLOOKUP(Zusammenfassung!C16,Optionen!A:A,Optionen!B:B,"")))</f>
        <v/>
      </c>
      <c r="D16" s="6" t="str">
        <f>IFERROR(IF(VLOOKUP(C16,Tabelle1[#All],3,FALSE)="gefährlicher Abfall","Ja","Nein"),"")</f>
        <v/>
      </c>
      <c r="F16" s="48"/>
      <c r="I16" s="45"/>
      <c r="J16" s="62" t="str">
        <f>IFERROR(VLOOKUP(I16,Zertifikatsprüfung!A:D,4,FALSE),"")</f>
        <v/>
      </c>
      <c r="K16" s="14"/>
      <c r="N16" s="39" t="str">
        <f>IFERROR(VLOOKUP(C16,Tabelle1[#All],4,FALSE),"")</f>
        <v/>
      </c>
      <c r="O16" s="40" t="str">
        <f t="shared" si="4"/>
        <v/>
      </c>
      <c r="Q16" s="40" t="str">
        <f>IFERROR(VLOOKUP(C16,Tabelle1[#All],4,FALSE),"")</f>
        <v/>
      </c>
      <c r="R16" s="40" t="str">
        <f t="shared" si="6"/>
        <v/>
      </c>
      <c r="T16" s="40" t="str">
        <f>IFERROR(VLOOKUP(C16,Tabelle1[#All],4,FALSE),"")</f>
        <v/>
      </c>
      <c r="U16" s="40" t="str">
        <f t="shared" si="5"/>
        <v/>
      </c>
      <c r="W16" s="40" t="str">
        <f>IFERROR(VLOOKUP(C16,Tabelle1[#All],4,FALSE),"")</f>
        <v/>
      </c>
      <c r="X16" s="40" t="str">
        <f t="shared" si="3"/>
        <v/>
      </c>
    </row>
    <row r="17" spans="1:24" s="6" customFormat="1" x14ac:dyDescent="0.3">
      <c r="A17" s="42">
        <v>13</v>
      </c>
      <c r="B17" s="41" t="str">
        <f>IF(_xlfn.XLOOKUP(C17,Optionen!A:A,Optionen!B:B,"")=0,"",(_xlfn.XLOOKUP(Zusammenfassung!C17,Optionen!A:A,Optionen!B:B,"")))</f>
        <v/>
      </c>
      <c r="D17" s="6" t="str">
        <f>IFERROR(IF(VLOOKUP(C17,Tabelle1[#All],3,FALSE)="gefährlicher Abfall","Ja","Nein"),"")</f>
        <v/>
      </c>
      <c r="F17" s="48"/>
      <c r="I17" s="45"/>
      <c r="J17" s="62" t="str">
        <f>IFERROR(VLOOKUP(I17,Zertifikatsprüfung!A:D,4,FALSE),"")</f>
        <v/>
      </c>
      <c r="K17" s="14"/>
      <c r="N17" s="39" t="str">
        <f>IFERROR(VLOOKUP(C17,Tabelle1[#All],4,FALSE),"")</f>
        <v/>
      </c>
      <c r="O17" s="40" t="str">
        <f t="shared" si="4"/>
        <v/>
      </c>
      <c r="Q17" s="40" t="str">
        <f>IFERROR(VLOOKUP(C17,Tabelle1[#All],4,FALSE),"")</f>
        <v/>
      </c>
      <c r="R17" s="40" t="str">
        <f t="shared" si="6"/>
        <v/>
      </c>
      <c r="T17" s="40" t="str">
        <f>IFERROR(VLOOKUP(C17,Tabelle1[#All],4,FALSE),"")</f>
        <v/>
      </c>
      <c r="U17" s="40" t="str">
        <f t="shared" si="5"/>
        <v/>
      </c>
      <c r="W17" s="40" t="str">
        <f>IFERROR(VLOOKUP(C17,Tabelle1[#All],4,FALSE),"")</f>
        <v/>
      </c>
      <c r="X17" s="40" t="str">
        <f t="shared" si="3"/>
        <v/>
      </c>
    </row>
    <row r="18" spans="1:24" s="6" customFormat="1" x14ac:dyDescent="0.3">
      <c r="A18" s="42">
        <v>14</v>
      </c>
      <c r="B18" s="41" t="str">
        <f>IF(_xlfn.XLOOKUP(C18,Optionen!A:A,Optionen!B:B,"")=0,"",(_xlfn.XLOOKUP(Zusammenfassung!C18,Optionen!A:A,Optionen!B:B,"")))</f>
        <v/>
      </c>
      <c r="D18" s="6" t="str">
        <f>IFERROR(IF(VLOOKUP(C18,Tabelle1[#All],3,FALSE)="gefährlicher Abfall","Ja","Nein"),"")</f>
        <v/>
      </c>
      <c r="F18" s="48"/>
      <c r="I18" s="45"/>
      <c r="J18" s="62" t="str">
        <f>IFERROR(VLOOKUP(I18,Zertifikatsprüfung!A:D,4,FALSE),"")</f>
        <v/>
      </c>
      <c r="K18" s="14"/>
      <c r="N18" s="39" t="str">
        <f>IFERROR(VLOOKUP(C18,Tabelle1[#All],4,FALSE),"")</f>
        <v/>
      </c>
      <c r="O18" s="40" t="str">
        <f t="shared" si="4"/>
        <v/>
      </c>
      <c r="Q18" s="40" t="str">
        <f>IFERROR(VLOOKUP(C18,Tabelle1[#All],4,FALSE),"")</f>
        <v/>
      </c>
      <c r="R18" s="40" t="str">
        <f t="shared" si="6"/>
        <v/>
      </c>
      <c r="T18" s="40" t="str">
        <f>IFERROR(VLOOKUP(C18,Tabelle1[#All],4,FALSE),"")</f>
        <v/>
      </c>
      <c r="U18" s="40" t="str">
        <f t="shared" si="5"/>
        <v/>
      </c>
      <c r="W18" s="40" t="str">
        <f>IFERROR(VLOOKUP(C18,Tabelle1[#All],4,FALSE),"")</f>
        <v/>
      </c>
      <c r="X18" s="40" t="str">
        <f t="shared" si="3"/>
        <v/>
      </c>
    </row>
    <row r="19" spans="1:24" s="6" customFormat="1" x14ac:dyDescent="0.3">
      <c r="A19" s="42">
        <v>15</v>
      </c>
      <c r="B19" s="41" t="str">
        <f>IF(_xlfn.XLOOKUP(C19,Optionen!A:A,Optionen!B:B,"")=0,"",(_xlfn.XLOOKUP(Zusammenfassung!C19,Optionen!A:A,Optionen!B:B,"")))</f>
        <v/>
      </c>
      <c r="D19" s="6" t="str">
        <f>IFERROR(IF(VLOOKUP(C19,Tabelle1[#All],3,FALSE)="gefährlicher Abfall","Ja","Nein"),"")</f>
        <v/>
      </c>
      <c r="F19" s="48"/>
      <c r="I19" s="45"/>
      <c r="J19" s="62" t="str">
        <f>IFERROR(VLOOKUP(I19,Zertifikatsprüfung!A:D,4,FALSE),"")</f>
        <v/>
      </c>
      <c r="K19" s="14"/>
      <c r="N19" s="39" t="str">
        <f>IFERROR(VLOOKUP(C19,Tabelle1[#All],4,FALSE),"")</f>
        <v/>
      </c>
      <c r="O19" s="40" t="str">
        <f t="shared" si="4"/>
        <v/>
      </c>
      <c r="Q19" s="40" t="str">
        <f>IFERROR(VLOOKUP(C19,Tabelle1[#All],4,FALSE),"")</f>
        <v/>
      </c>
      <c r="R19" s="40" t="str">
        <f t="shared" si="6"/>
        <v/>
      </c>
      <c r="T19" s="40" t="str">
        <f>IFERROR(VLOOKUP(C19,Tabelle1[#All],4,FALSE),"")</f>
        <v/>
      </c>
      <c r="U19" s="40" t="str">
        <f t="shared" si="5"/>
        <v/>
      </c>
      <c r="W19" s="40" t="str">
        <f>IFERROR(VLOOKUP(C19,Tabelle1[#All],4,FALSE),"")</f>
        <v/>
      </c>
      <c r="X19" s="40" t="str">
        <f t="shared" si="3"/>
        <v/>
      </c>
    </row>
    <row r="20" spans="1:24" s="6" customFormat="1" x14ac:dyDescent="0.3">
      <c r="A20" s="42">
        <v>16</v>
      </c>
      <c r="B20" s="41" t="str">
        <f>IF(_xlfn.XLOOKUP(C20,Optionen!A:A,Optionen!B:B,"")=0,"",(_xlfn.XLOOKUP(Zusammenfassung!C20,Optionen!A:A,Optionen!B:B,"")))</f>
        <v/>
      </c>
      <c r="D20" s="6" t="str">
        <f>IFERROR(IF(VLOOKUP(C20,Tabelle1[#All],3,FALSE)="gefährlicher Abfall","Ja","Nein"),"")</f>
        <v/>
      </c>
      <c r="F20" s="48"/>
      <c r="I20" s="45"/>
      <c r="J20" s="62" t="str">
        <f>IFERROR(VLOOKUP(I20,Zertifikatsprüfung!A:D,4,FALSE),"")</f>
        <v/>
      </c>
      <c r="K20" s="14"/>
      <c r="N20" s="39" t="str">
        <f>IFERROR(VLOOKUP(C20,Tabelle1[#All],4,FALSE),"")</f>
        <v/>
      </c>
      <c r="O20" s="40" t="str">
        <f t="shared" si="4"/>
        <v/>
      </c>
      <c r="Q20" s="40" t="str">
        <f>IFERROR(VLOOKUP(C20,Tabelle1[#All],4,FALSE),"")</f>
        <v/>
      </c>
      <c r="R20" s="40" t="str">
        <f t="shared" si="6"/>
        <v/>
      </c>
      <c r="T20" s="40" t="str">
        <f>IFERROR(VLOOKUP(C20,Tabelle1[#All],4,FALSE),"")</f>
        <v/>
      </c>
      <c r="U20" s="40" t="str">
        <f t="shared" si="5"/>
        <v/>
      </c>
      <c r="W20" s="40" t="str">
        <f>IFERROR(VLOOKUP(C20,Tabelle1[#All],4,FALSE),"")</f>
        <v/>
      </c>
      <c r="X20" s="40" t="str">
        <f t="shared" si="3"/>
        <v/>
      </c>
    </row>
    <row r="21" spans="1:24" s="6" customFormat="1" x14ac:dyDescent="0.3">
      <c r="A21" s="42">
        <v>17</v>
      </c>
      <c r="B21" s="41" t="str">
        <f>IF(_xlfn.XLOOKUP(C21,Optionen!A:A,Optionen!B:B,"")=0,"",(_xlfn.XLOOKUP(Zusammenfassung!C21,Optionen!A:A,Optionen!B:B,"")))</f>
        <v/>
      </c>
      <c r="D21" s="6" t="str">
        <f>IFERROR(IF(VLOOKUP(C21,Tabelle1[#All],3,FALSE)="gefährlicher Abfall","Ja","Nein"),"")</f>
        <v/>
      </c>
      <c r="F21" s="48"/>
      <c r="I21" s="45"/>
      <c r="J21" s="62" t="str">
        <f>IFERROR(VLOOKUP(I21,Zertifikatsprüfung!A:D,4,FALSE),"")</f>
        <v/>
      </c>
      <c r="K21" s="14"/>
      <c r="N21" s="39" t="str">
        <f>IFERROR(VLOOKUP(C21,Tabelle1[#All],4,FALSE),"")</f>
        <v/>
      </c>
      <c r="O21" s="40" t="str">
        <f t="shared" si="4"/>
        <v/>
      </c>
      <c r="Q21" s="40" t="str">
        <f>IFERROR(VLOOKUP(C21,Tabelle1[#All],4,FALSE),"")</f>
        <v/>
      </c>
      <c r="R21" s="40" t="str">
        <f t="shared" si="6"/>
        <v/>
      </c>
      <c r="T21" s="40" t="str">
        <f>IFERROR(VLOOKUP(C21,Tabelle1[#All],4,FALSE),"")</f>
        <v/>
      </c>
      <c r="U21" s="40" t="str">
        <f t="shared" si="5"/>
        <v/>
      </c>
      <c r="W21" s="40" t="str">
        <f>IFERROR(VLOOKUP(C21,Tabelle1[#All],4,FALSE),"")</f>
        <v/>
      </c>
      <c r="X21" s="40" t="str">
        <f t="shared" si="3"/>
        <v/>
      </c>
    </row>
    <row r="22" spans="1:24" s="6" customFormat="1" x14ac:dyDescent="0.3">
      <c r="A22" s="42">
        <v>18</v>
      </c>
      <c r="B22" s="41" t="str">
        <f>IF(_xlfn.XLOOKUP(C22,Optionen!A:A,Optionen!B:B,"")=0,"",(_xlfn.XLOOKUP(Zusammenfassung!C22,Optionen!A:A,Optionen!B:B,"")))</f>
        <v/>
      </c>
      <c r="D22" s="6" t="str">
        <f>IFERROR(IF(VLOOKUP(C22,Tabelle1[#All],3,FALSE)="gefährlicher Abfall","Ja","Nein"),"")</f>
        <v/>
      </c>
      <c r="F22" s="48"/>
      <c r="I22" s="45"/>
      <c r="J22" s="62" t="str">
        <f>IFERROR(VLOOKUP(I22,Zertifikatsprüfung!A:D,4,FALSE),"")</f>
        <v/>
      </c>
      <c r="K22" s="14"/>
      <c r="N22" s="39" t="str">
        <f>IFERROR(VLOOKUP(C22,Tabelle1[#All],4,FALSE),"")</f>
        <v/>
      </c>
      <c r="O22" s="40" t="str">
        <f t="shared" si="4"/>
        <v/>
      </c>
      <c r="Q22" s="40" t="str">
        <f>IFERROR(VLOOKUP(C22,Tabelle1[#All],4,FALSE),"")</f>
        <v/>
      </c>
      <c r="R22" s="40" t="str">
        <f t="shared" si="6"/>
        <v/>
      </c>
      <c r="T22" s="40" t="str">
        <f>IFERROR(VLOOKUP(C22,Tabelle1[#All],4,FALSE),"")</f>
        <v/>
      </c>
      <c r="U22" s="40" t="str">
        <f t="shared" si="5"/>
        <v/>
      </c>
      <c r="W22" s="40" t="str">
        <f>IFERROR(VLOOKUP(C22,Tabelle1[#All],4,FALSE),"")</f>
        <v/>
      </c>
      <c r="X22" s="40" t="str">
        <f t="shared" si="3"/>
        <v/>
      </c>
    </row>
    <row r="23" spans="1:24" s="6" customFormat="1" x14ac:dyDescent="0.3">
      <c r="A23" s="42">
        <v>19</v>
      </c>
      <c r="B23" s="41" t="str">
        <f>IF(_xlfn.XLOOKUP(C23,Optionen!A:A,Optionen!B:B,"")=0,"",(_xlfn.XLOOKUP(Zusammenfassung!C23,Optionen!A:A,Optionen!B:B,"")))</f>
        <v/>
      </c>
      <c r="D23" s="6" t="str">
        <f>IFERROR(IF(VLOOKUP(C23,Tabelle1[#All],3,FALSE)="gefährlicher Abfall","Ja","Nein"),"")</f>
        <v/>
      </c>
      <c r="F23" s="48"/>
      <c r="I23" s="45"/>
      <c r="J23" s="62" t="str">
        <f>IFERROR(VLOOKUP(I23,Zertifikatsprüfung!A:D,4,FALSE),"")</f>
        <v/>
      </c>
      <c r="K23" s="14"/>
      <c r="N23" s="39" t="str">
        <f>IFERROR(VLOOKUP(C23,Tabelle1[#All],4,FALSE),"")</f>
        <v/>
      </c>
      <c r="O23" s="40" t="str">
        <f t="shared" si="4"/>
        <v/>
      </c>
      <c r="Q23" s="40" t="str">
        <f>IFERROR(VLOOKUP(C23,Tabelle1[#All],4,FALSE),"")</f>
        <v/>
      </c>
      <c r="R23" s="40" t="str">
        <f t="shared" si="6"/>
        <v/>
      </c>
      <c r="T23" s="40" t="str">
        <f>IFERROR(VLOOKUP(C23,Tabelle1[#All],4,FALSE),"")</f>
        <v/>
      </c>
      <c r="U23" s="40" t="str">
        <f t="shared" si="5"/>
        <v/>
      </c>
      <c r="W23" s="40" t="str">
        <f>IFERROR(VLOOKUP(C23,Tabelle1[#All],4,FALSE),"")</f>
        <v/>
      </c>
      <c r="X23" s="40" t="str">
        <f t="shared" si="3"/>
        <v/>
      </c>
    </row>
    <row r="24" spans="1:24" s="6" customFormat="1" x14ac:dyDescent="0.3">
      <c r="A24" s="42">
        <v>20</v>
      </c>
      <c r="B24" s="41" t="str">
        <f>IF(_xlfn.XLOOKUP(C24,Optionen!A:A,Optionen!B:B,"")=0,"",(_xlfn.XLOOKUP(Zusammenfassung!C24,Optionen!A:A,Optionen!B:B,"")))</f>
        <v/>
      </c>
      <c r="D24" s="6" t="str">
        <f>IFERROR(IF(VLOOKUP(C24,Tabelle1[#All],3,FALSE)="gefährlicher Abfall","Ja","Nein"),"")</f>
        <v/>
      </c>
      <c r="F24" s="48"/>
      <c r="I24" s="45"/>
      <c r="J24" s="62" t="str">
        <f>IFERROR(VLOOKUP(I24,Zertifikatsprüfung!A:D,4,FALSE),"")</f>
        <v/>
      </c>
      <c r="K24" s="14"/>
      <c r="N24" s="39" t="str">
        <f>IFERROR(VLOOKUP(C24,Tabelle1[#All],4,FALSE),"")</f>
        <v/>
      </c>
      <c r="O24" s="40" t="str">
        <f t="shared" si="4"/>
        <v/>
      </c>
      <c r="Q24" s="40" t="str">
        <f>IFERROR(VLOOKUP(C24,Tabelle1[#All],4,FALSE),"")</f>
        <v/>
      </c>
      <c r="R24" s="40" t="str">
        <f t="shared" si="6"/>
        <v/>
      </c>
      <c r="T24" s="40" t="str">
        <f>IFERROR(VLOOKUP(C24,Tabelle1[#All],4,FALSE),"")</f>
        <v/>
      </c>
      <c r="U24" s="40" t="str">
        <f t="shared" si="5"/>
        <v/>
      </c>
      <c r="W24" s="40" t="str">
        <f>IFERROR(VLOOKUP(C24,Tabelle1[#All],4,FALSE),"")</f>
        <v/>
      </c>
      <c r="X24" s="40" t="str">
        <f t="shared" si="3"/>
        <v/>
      </c>
    </row>
    <row r="25" spans="1:24" s="6" customFormat="1" x14ac:dyDescent="0.3">
      <c r="A25" s="42">
        <v>21</v>
      </c>
      <c r="B25" s="41" t="str">
        <f>IF(_xlfn.XLOOKUP(C25,Optionen!A:A,Optionen!B:B,"")=0,"",(_xlfn.XLOOKUP(Zusammenfassung!C25,Optionen!A:A,Optionen!B:B,"")))</f>
        <v/>
      </c>
      <c r="D25" s="6" t="str">
        <f>IFERROR(IF(VLOOKUP(C25,Tabelle1[#All],3,FALSE)="gefährlicher Abfall","Ja","Nein"),"")</f>
        <v/>
      </c>
      <c r="F25" s="48"/>
      <c r="I25" s="45"/>
      <c r="J25" s="62" t="str">
        <f>IFERROR(VLOOKUP(I25,Zertifikatsprüfung!A:D,4,FALSE),"")</f>
        <v/>
      </c>
      <c r="K25" s="14"/>
      <c r="N25" s="39" t="str">
        <f>IFERROR(VLOOKUP(C25,Tabelle1[#All],4,FALSE),"")</f>
        <v/>
      </c>
      <c r="O25" s="40" t="str">
        <f t="shared" si="4"/>
        <v/>
      </c>
      <c r="Q25" s="40" t="str">
        <f>IFERROR(VLOOKUP(C25,Tabelle1[#All],4,FALSE),"")</f>
        <v/>
      </c>
      <c r="R25" s="40" t="str">
        <f t="shared" si="6"/>
        <v/>
      </c>
      <c r="T25" s="40" t="str">
        <f>IFERROR(VLOOKUP(C25,Tabelle1[#All],4,FALSE),"")</f>
        <v/>
      </c>
      <c r="U25" s="40" t="str">
        <f t="shared" si="5"/>
        <v/>
      </c>
      <c r="W25" s="40" t="str">
        <f>IFERROR(VLOOKUP(C25,Tabelle1[#All],4,FALSE),"")</f>
        <v/>
      </c>
      <c r="X25" s="40" t="str">
        <f t="shared" si="3"/>
        <v/>
      </c>
    </row>
    <row r="26" spans="1:24" s="6" customFormat="1" x14ac:dyDescent="0.3">
      <c r="A26" s="42">
        <v>22</v>
      </c>
      <c r="B26" s="41" t="str">
        <f>IF(_xlfn.XLOOKUP(C26,Optionen!A:A,Optionen!B:B,"")=0,"",(_xlfn.XLOOKUP(Zusammenfassung!C26,Optionen!A:A,Optionen!B:B,"")))</f>
        <v/>
      </c>
      <c r="D26" s="6" t="str">
        <f>IFERROR(IF(VLOOKUP(C26,Tabelle1[#All],3,FALSE)="gefährlicher Abfall","Ja","Nein"),"")</f>
        <v/>
      </c>
      <c r="F26" s="48"/>
      <c r="I26" s="45"/>
      <c r="J26" s="62" t="str">
        <f>IFERROR(VLOOKUP(I26,Zertifikatsprüfung!A:D,4,FALSE),"")</f>
        <v/>
      </c>
      <c r="K26" s="14"/>
      <c r="N26" s="39" t="str">
        <f>IFERROR(VLOOKUP(C26,Tabelle1[#All],4,FALSE),"")</f>
        <v/>
      </c>
      <c r="O26" s="40" t="str">
        <f t="shared" si="4"/>
        <v/>
      </c>
      <c r="Q26" s="40" t="str">
        <f>IFERROR(VLOOKUP(C26,Tabelle1[#All],4,FALSE),"")</f>
        <v/>
      </c>
      <c r="R26" s="40" t="str">
        <f t="shared" si="6"/>
        <v/>
      </c>
      <c r="T26" s="40" t="str">
        <f>IFERROR(VLOOKUP(C26,Tabelle1[#All],4,FALSE),"")</f>
        <v/>
      </c>
      <c r="U26" s="40" t="str">
        <f t="shared" si="5"/>
        <v/>
      </c>
      <c r="W26" s="40" t="str">
        <f>IFERROR(VLOOKUP(C26,Tabelle1[#All],4,FALSE),"")</f>
        <v/>
      </c>
      <c r="X26" s="40" t="str">
        <f t="shared" si="3"/>
        <v/>
      </c>
    </row>
    <row r="27" spans="1:24" s="6" customFormat="1" x14ac:dyDescent="0.3">
      <c r="A27" s="42">
        <v>23</v>
      </c>
      <c r="B27" s="41" t="str">
        <f>IF(_xlfn.XLOOKUP(C27,Optionen!A:A,Optionen!B:B,"")=0,"",(_xlfn.XLOOKUP(Zusammenfassung!C27,Optionen!A:A,Optionen!B:B,"")))</f>
        <v/>
      </c>
      <c r="D27" s="6" t="str">
        <f>IFERROR(IF(VLOOKUP(C27,Tabelle1[#All],3,FALSE)="gefährlicher Abfall","Ja","Nein"),"")</f>
        <v/>
      </c>
      <c r="F27" s="48"/>
      <c r="I27" s="45"/>
      <c r="J27" s="62" t="str">
        <f>IFERROR(VLOOKUP(I27,Zertifikatsprüfung!A:D,4,FALSE),"")</f>
        <v/>
      </c>
      <c r="K27" s="14"/>
      <c r="N27" s="39" t="str">
        <f>IFERROR(VLOOKUP(C27,Tabelle1[#All],4,FALSE),"")</f>
        <v/>
      </c>
      <c r="O27" s="40" t="str">
        <f t="shared" si="4"/>
        <v/>
      </c>
      <c r="Q27" s="40" t="str">
        <f>IFERROR(VLOOKUP(C27,Tabelle1[#All],4,FALSE),"")</f>
        <v/>
      </c>
      <c r="R27" s="40" t="str">
        <f t="shared" si="6"/>
        <v/>
      </c>
      <c r="T27" s="40" t="str">
        <f>IFERROR(VLOOKUP(C27,Tabelle1[#All],4,FALSE),"")</f>
        <v/>
      </c>
      <c r="U27" s="40" t="str">
        <f t="shared" si="5"/>
        <v/>
      </c>
      <c r="W27" s="40" t="str">
        <f>IFERROR(VLOOKUP(C27,Tabelle1[#All],4,FALSE),"")</f>
        <v/>
      </c>
      <c r="X27" s="40" t="str">
        <f t="shared" si="3"/>
        <v/>
      </c>
    </row>
    <row r="28" spans="1:24" s="6" customFormat="1" x14ac:dyDescent="0.3">
      <c r="A28" s="42">
        <v>24</v>
      </c>
      <c r="B28" s="41" t="str">
        <f>IF(_xlfn.XLOOKUP(C28,Optionen!A:A,Optionen!B:B,"")=0,"",(_xlfn.XLOOKUP(Zusammenfassung!C28,Optionen!A:A,Optionen!B:B,"")))</f>
        <v/>
      </c>
      <c r="D28" s="6" t="str">
        <f>IFERROR(IF(VLOOKUP(C28,Tabelle1[#All],3,FALSE)="gefährlicher Abfall","Ja","Nein"),"")</f>
        <v/>
      </c>
      <c r="F28" s="48"/>
      <c r="I28" s="45"/>
      <c r="J28" s="62" t="str">
        <f>IFERROR(VLOOKUP(I28,Zertifikatsprüfung!A:D,4,FALSE),"")</f>
        <v/>
      </c>
      <c r="K28" s="14"/>
      <c r="N28" s="39" t="str">
        <f>IFERROR(VLOOKUP(C28,Tabelle1[#All],4,FALSE),"")</f>
        <v/>
      </c>
      <c r="O28" s="40" t="str">
        <f t="shared" si="4"/>
        <v/>
      </c>
      <c r="Q28" s="40" t="str">
        <f>IFERROR(VLOOKUP(C28,Tabelle1[#All],4,FALSE),"")</f>
        <v/>
      </c>
      <c r="R28" s="40" t="str">
        <f t="shared" si="6"/>
        <v/>
      </c>
      <c r="T28" s="40" t="str">
        <f>IFERROR(VLOOKUP(C28,Tabelle1[#All],4,FALSE),"")</f>
        <v/>
      </c>
      <c r="U28" s="40" t="str">
        <f t="shared" si="5"/>
        <v/>
      </c>
      <c r="W28" s="40" t="str">
        <f>IFERROR(VLOOKUP(C28,Tabelle1[#All],4,FALSE),"")</f>
        <v/>
      </c>
      <c r="X28" s="40" t="str">
        <f t="shared" si="3"/>
        <v/>
      </c>
    </row>
    <row r="29" spans="1:24" s="6" customFormat="1" x14ac:dyDescent="0.3">
      <c r="A29" s="42">
        <v>25</v>
      </c>
      <c r="B29" s="41" t="str">
        <f>IF(_xlfn.XLOOKUP(C29,Optionen!A:A,Optionen!B:B,"")=0,"",(_xlfn.XLOOKUP(Zusammenfassung!C29,Optionen!A:A,Optionen!B:B,"")))</f>
        <v/>
      </c>
      <c r="D29" s="6" t="str">
        <f>IFERROR(IF(VLOOKUP(C29,Tabelle1[#All],3,FALSE)="gefährlicher Abfall","Ja","Nein"),"")</f>
        <v/>
      </c>
      <c r="F29" s="48"/>
      <c r="I29" s="45"/>
      <c r="J29" s="62" t="str">
        <f>IFERROR(VLOOKUP(I29,Zertifikatsprüfung!A:D,4,FALSE),"")</f>
        <v/>
      </c>
      <c r="K29" s="14"/>
      <c r="N29" s="39" t="str">
        <f>IFERROR(VLOOKUP(C29,Tabelle1[#All],4,FALSE),"")</f>
        <v/>
      </c>
      <c r="O29" s="40" t="str">
        <f t="shared" si="4"/>
        <v/>
      </c>
      <c r="Q29" s="40" t="str">
        <f>IFERROR(VLOOKUP(C29,Tabelle1[#All],4,FALSE),"")</f>
        <v/>
      </c>
      <c r="R29" s="40" t="str">
        <f t="shared" si="6"/>
        <v/>
      </c>
      <c r="T29" s="40" t="str">
        <f>IFERROR(VLOOKUP(C29,Tabelle1[#All],4,FALSE),"")</f>
        <v/>
      </c>
      <c r="U29" s="40" t="str">
        <f t="shared" si="5"/>
        <v/>
      </c>
      <c r="W29" s="40" t="str">
        <f>IFERROR(VLOOKUP(C29,Tabelle1[#All],4,FALSE),"")</f>
        <v/>
      </c>
      <c r="X29" s="40" t="str">
        <f t="shared" si="3"/>
        <v/>
      </c>
    </row>
    <row r="30" spans="1:24" s="6" customFormat="1" x14ac:dyDescent="0.3">
      <c r="A30" s="42">
        <v>26</v>
      </c>
      <c r="B30" s="41" t="str">
        <f>IF(_xlfn.XLOOKUP(C30,Optionen!A:A,Optionen!B:B,"")=0,"",(_xlfn.XLOOKUP(Zusammenfassung!C30,Optionen!A:A,Optionen!B:B,"")))</f>
        <v/>
      </c>
      <c r="D30" s="6" t="str">
        <f>IFERROR(IF(VLOOKUP(C30,Tabelle1[#All],3,FALSE)="gefährlicher Abfall","Ja","Nein"),"")</f>
        <v/>
      </c>
      <c r="F30" s="48"/>
      <c r="I30" s="45"/>
      <c r="J30" s="62" t="str">
        <f>IFERROR(VLOOKUP(I30,Zertifikatsprüfung!A:D,4,FALSE),"")</f>
        <v/>
      </c>
      <c r="K30" s="14"/>
      <c r="N30" s="39" t="str">
        <f>IFERROR(VLOOKUP(C30,Tabelle1[#All],4,FALSE),"")</f>
        <v/>
      </c>
      <c r="O30" s="40" t="str">
        <f t="shared" si="4"/>
        <v/>
      </c>
      <c r="Q30" s="40" t="str">
        <f>IFERROR(VLOOKUP(C30,Tabelle1[#All],4,FALSE),"")</f>
        <v/>
      </c>
      <c r="R30" s="40" t="str">
        <f t="shared" si="6"/>
        <v/>
      </c>
      <c r="T30" s="40" t="str">
        <f>IFERROR(VLOOKUP(C30,Tabelle1[#All],4,FALSE),"")</f>
        <v/>
      </c>
      <c r="U30" s="40" t="str">
        <f t="shared" si="5"/>
        <v/>
      </c>
      <c r="W30" s="40" t="str">
        <f>IFERROR(VLOOKUP(C30,Tabelle1[#All],4,FALSE),"")</f>
        <v/>
      </c>
      <c r="X30" s="40" t="str">
        <f t="shared" si="3"/>
        <v/>
      </c>
    </row>
    <row r="31" spans="1:24" s="6" customFormat="1" x14ac:dyDescent="0.3">
      <c r="A31" s="42">
        <v>27</v>
      </c>
      <c r="B31" s="41" t="str">
        <f>IF(_xlfn.XLOOKUP(C31,Optionen!A:A,Optionen!B:B,"")=0,"",(_xlfn.XLOOKUP(Zusammenfassung!C31,Optionen!A:A,Optionen!B:B,"")))</f>
        <v/>
      </c>
      <c r="D31" s="6" t="str">
        <f>IFERROR(IF(VLOOKUP(C31,Tabelle1[#All],3,FALSE)="gefährlicher Abfall","Ja","Nein"),"")</f>
        <v/>
      </c>
      <c r="F31" s="48"/>
      <c r="I31" s="45"/>
      <c r="J31" s="62" t="str">
        <f>IFERROR(VLOOKUP(I31,Zertifikatsprüfung!A:D,4,FALSE),"")</f>
        <v/>
      </c>
      <c r="K31" s="14"/>
      <c r="N31" s="39" t="str">
        <f>IFERROR(VLOOKUP(C31,Tabelle1[#All],4,FALSE),"")</f>
        <v/>
      </c>
      <c r="O31" s="40" t="str">
        <f t="shared" si="4"/>
        <v/>
      </c>
      <c r="Q31" s="40" t="str">
        <f>IFERROR(VLOOKUP(C31,Tabelle1[#All],4,FALSE),"")</f>
        <v/>
      </c>
      <c r="R31" s="40" t="str">
        <f t="shared" si="6"/>
        <v/>
      </c>
      <c r="T31" s="40" t="str">
        <f>IFERROR(VLOOKUP(C31,Tabelle1[#All],4,FALSE),"")</f>
        <v/>
      </c>
      <c r="U31" s="40" t="str">
        <f t="shared" si="5"/>
        <v/>
      </c>
      <c r="W31" s="40" t="str">
        <f>IFERROR(VLOOKUP(C31,Tabelle1[#All],4,FALSE),"")</f>
        <v/>
      </c>
      <c r="X31" s="40" t="str">
        <f t="shared" si="3"/>
        <v/>
      </c>
    </row>
    <row r="32" spans="1:24" s="6" customFormat="1" x14ac:dyDescent="0.3">
      <c r="A32" s="42">
        <v>28</v>
      </c>
      <c r="B32" s="41" t="str">
        <f>IF(_xlfn.XLOOKUP(C32,Optionen!A:A,Optionen!B:B,"")=0,"",(_xlfn.XLOOKUP(Zusammenfassung!C32,Optionen!A:A,Optionen!B:B,"")))</f>
        <v/>
      </c>
      <c r="D32" s="6" t="str">
        <f>IFERROR(IF(VLOOKUP(C32,Tabelle1[#All],3,FALSE)="gefährlicher Abfall","Ja","Nein"),"")</f>
        <v/>
      </c>
      <c r="F32" s="48"/>
      <c r="I32" s="45"/>
      <c r="J32" s="62" t="str">
        <f>IFERROR(VLOOKUP(I32,Zertifikatsprüfung!A:D,4,FALSE),"")</f>
        <v/>
      </c>
      <c r="K32" s="14"/>
      <c r="N32" s="39" t="str">
        <f>IFERROR(VLOOKUP(C32,Tabelle1[#All],4,FALSE),"")</f>
        <v/>
      </c>
      <c r="O32" s="40" t="str">
        <f t="shared" si="4"/>
        <v/>
      </c>
      <c r="Q32" s="40" t="str">
        <f>IFERROR(VLOOKUP(C32,Tabelle1[#All],4,FALSE),"")</f>
        <v/>
      </c>
      <c r="R32" s="40" t="str">
        <f t="shared" si="6"/>
        <v/>
      </c>
      <c r="T32" s="40" t="str">
        <f>IFERROR(VLOOKUP(C32,Tabelle1[#All],4,FALSE),"")</f>
        <v/>
      </c>
      <c r="U32" s="40" t="str">
        <f t="shared" si="5"/>
        <v/>
      </c>
      <c r="W32" s="40" t="str">
        <f>IFERROR(VLOOKUP(C32,Tabelle1[#All],4,FALSE),"")</f>
        <v/>
      </c>
      <c r="X32" s="40" t="str">
        <f t="shared" si="3"/>
        <v/>
      </c>
    </row>
    <row r="33" spans="1:24" s="6" customFormat="1" x14ac:dyDescent="0.3">
      <c r="A33" s="42">
        <v>29</v>
      </c>
      <c r="B33" s="41" t="str">
        <f>IF(_xlfn.XLOOKUP(C33,Optionen!A:A,Optionen!B:B,"")=0,"",(_xlfn.XLOOKUP(Zusammenfassung!C33,Optionen!A:A,Optionen!B:B,"")))</f>
        <v/>
      </c>
      <c r="D33" s="6" t="str">
        <f>IFERROR(IF(VLOOKUP(C33,Tabelle1[#All],3,FALSE)="gefährlicher Abfall","Ja","Nein"),"")</f>
        <v/>
      </c>
      <c r="F33" s="48"/>
      <c r="I33" s="45"/>
      <c r="J33" s="62" t="str">
        <f>IFERROR(VLOOKUP(I33,Zertifikatsprüfung!A:D,4,FALSE),"")</f>
        <v/>
      </c>
      <c r="K33" s="14"/>
      <c r="N33" s="39" t="str">
        <f>IFERROR(VLOOKUP(C33,Tabelle1[#All],4,FALSE),"")</f>
        <v/>
      </c>
      <c r="O33" s="40" t="str">
        <f t="shared" si="4"/>
        <v/>
      </c>
      <c r="Q33" s="40" t="str">
        <f>IFERROR(VLOOKUP(C33,Tabelle1[#All],4,FALSE),"")</f>
        <v/>
      </c>
      <c r="R33" s="40" t="str">
        <f t="shared" si="6"/>
        <v/>
      </c>
      <c r="T33" s="40" t="str">
        <f>IFERROR(VLOOKUP(C33,Tabelle1[#All],4,FALSE),"")</f>
        <v/>
      </c>
      <c r="U33" s="40" t="str">
        <f t="shared" si="5"/>
        <v/>
      </c>
      <c r="W33" s="40" t="str">
        <f>IFERROR(VLOOKUP(C33,Tabelle1[#All],4,FALSE),"")</f>
        <v/>
      </c>
      <c r="X33" s="40" t="str">
        <f t="shared" si="3"/>
        <v/>
      </c>
    </row>
    <row r="34" spans="1:24" s="6" customFormat="1" x14ac:dyDescent="0.3">
      <c r="A34" s="42">
        <v>30</v>
      </c>
      <c r="B34" s="41" t="str">
        <f>IF(_xlfn.XLOOKUP(C34,Optionen!A:A,Optionen!B:B,"")=0,"",(_xlfn.XLOOKUP(Zusammenfassung!C34,Optionen!A:A,Optionen!B:B,"")))</f>
        <v/>
      </c>
      <c r="D34" s="6" t="str">
        <f>IFERROR(IF(VLOOKUP(C34,Tabelle1[#All],3,FALSE)="gefährlicher Abfall","Ja","Nein"),"")</f>
        <v/>
      </c>
      <c r="F34" s="48"/>
      <c r="I34" s="45"/>
      <c r="J34" s="62" t="str">
        <f>IFERROR(VLOOKUP(I34,Zertifikatsprüfung!A:D,4,FALSE),"")</f>
        <v/>
      </c>
      <c r="K34" s="14"/>
      <c r="N34" s="39" t="str">
        <f>IFERROR(VLOOKUP(C34,Tabelle1[#All],4,FALSE),"")</f>
        <v/>
      </c>
      <c r="O34" s="40" t="str">
        <f t="shared" si="4"/>
        <v/>
      </c>
      <c r="Q34" s="40" t="str">
        <f>IFERROR(VLOOKUP(C34,Tabelle1[#All],4,FALSE),"")</f>
        <v/>
      </c>
      <c r="R34" s="40" t="str">
        <f t="shared" si="6"/>
        <v/>
      </c>
      <c r="T34" s="40" t="str">
        <f>IFERROR(VLOOKUP(C34,Tabelle1[#All],4,FALSE),"")</f>
        <v/>
      </c>
      <c r="U34" s="40" t="str">
        <f t="shared" si="5"/>
        <v/>
      </c>
      <c r="W34" s="40" t="str">
        <f>IFERROR(VLOOKUP(C34,Tabelle1[#All],4,FALSE),"")</f>
        <v/>
      </c>
      <c r="X34" s="40" t="str">
        <f t="shared" si="3"/>
        <v/>
      </c>
    </row>
    <row r="35" spans="1:24" s="6" customFormat="1" x14ac:dyDescent="0.3">
      <c r="A35" s="42">
        <v>31</v>
      </c>
      <c r="B35" s="41" t="str">
        <f>IF(_xlfn.XLOOKUP(C35,Optionen!A:A,Optionen!B:B,"")=0,"",(_xlfn.XLOOKUP(Zusammenfassung!C35,Optionen!A:A,Optionen!B:B,"")))</f>
        <v/>
      </c>
      <c r="D35" s="6" t="str">
        <f>IFERROR(IF(VLOOKUP(C35,Tabelle1[#All],3,FALSE)="gefährlicher Abfall","Ja","Nein"),"")</f>
        <v/>
      </c>
      <c r="F35" s="48"/>
      <c r="I35" s="45"/>
      <c r="J35" s="62" t="str">
        <f>IFERROR(VLOOKUP(I35,Zertifikatsprüfung!A:D,4,FALSE),"")</f>
        <v/>
      </c>
      <c r="K35" s="14"/>
      <c r="N35" s="39" t="str">
        <f>IFERROR(VLOOKUP(C35,Tabelle1[#All],4,FALSE),"")</f>
        <v/>
      </c>
      <c r="O35" s="40" t="str">
        <f t="shared" si="4"/>
        <v/>
      </c>
      <c r="Q35" s="40" t="str">
        <f>IFERROR(VLOOKUP(C35,Tabelle1[#All],4,FALSE),"")</f>
        <v/>
      </c>
      <c r="R35" s="40" t="str">
        <f t="shared" si="6"/>
        <v/>
      </c>
      <c r="T35" s="40" t="str">
        <f>IFERROR(VLOOKUP(C35,Tabelle1[#All],4,FALSE),"")</f>
        <v/>
      </c>
      <c r="U35" s="40" t="str">
        <f t="shared" si="5"/>
        <v/>
      </c>
      <c r="W35" s="40" t="str">
        <f>IFERROR(VLOOKUP(C35,Tabelle1[#All],4,FALSE),"")</f>
        <v/>
      </c>
      <c r="X35" s="40" t="str">
        <f t="shared" si="3"/>
        <v/>
      </c>
    </row>
    <row r="36" spans="1:24" s="6" customFormat="1" x14ac:dyDescent="0.3">
      <c r="A36" s="42">
        <v>32</v>
      </c>
      <c r="B36" s="41" t="str">
        <f>IF(_xlfn.XLOOKUP(C36,Optionen!A:A,Optionen!B:B,"")=0,"",(_xlfn.XLOOKUP(Zusammenfassung!C36,Optionen!A:A,Optionen!B:B,"")))</f>
        <v/>
      </c>
      <c r="D36" s="6" t="str">
        <f>IFERROR(IF(VLOOKUP(C36,Tabelle1[#All],3,FALSE)="gefährlicher Abfall","Ja","Nein"),"")</f>
        <v/>
      </c>
      <c r="F36" s="48"/>
      <c r="I36" s="45"/>
      <c r="J36" s="62" t="str">
        <f>IFERROR(VLOOKUP(I36,Zertifikatsprüfung!A:D,4,FALSE),"")</f>
        <v/>
      </c>
      <c r="K36" s="14"/>
      <c r="N36" s="39" t="str">
        <f>IFERROR(VLOOKUP(C36,Tabelle1[#All],4,FALSE),"")</f>
        <v/>
      </c>
      <c r="O36" s="40" t="str">
        <f t="shared" si="4"/>
        <v/>
      </c>
      <c r="Q36" s="40" t="str">
        <f>IFERROR(VLOOKUP(C36,Tabelle1[#All],4,FALSE),"")</f>
        <v/>
      </c>
      <c r="R36" s="40" t="str">
        <f t="shared" si="6"/>
        <v/>
      </c>
      <c r="T36" s="40" t="str">
        <f>IFERROR(VLOOKUP(C36,Tabelle1[#All],4,FALSE),"")</f>
        <v/>
      </c>
      <c r="U36" s="40" t="str">
        <f t="shared" si="5"/>
        <v/>
      </c>
      <c r="W36" s="40" t="str">
        <f>IFERROR(VLOOKUP(C36,Tabelle1[#All],4,FALSE),"")</f>
        <v/>
      </c>
      <c r="X36" s="40" t="str">
        <f t="shared" si="3"/>
        <v/>
      </c>
    </row>
    <row r="37" spans="1:24" s="6" customFormat="1" x14ac:dyDescent="0.3">
      <c r="A37" s="42">
        <v>33</v>
      </c>
      <c r="B37" s="41" t="str">
        <f>IF(_xlfn.XLOOKUP(C37,Optionen!A:A,Optionen!B:B,"")=0,"",(_xlfn.XLOOKUP(Zusammenfassung!C37,Optionen!A:A,Optionen!B:B,"")))</f>
        <v/>
      </c>
      <c r="D37" s="6" t="str">
        <f>IFERROR(IF(VLOOKUP(C37,Tabelle1[#All],3,FALSE)="gefährlicher Abfall","Ja","Nein"),"")</f>
        <v/>
      </c>
      <c r="F37" s="48"/>
      <c r="I37" s="45"/>
      <c r="J37" s="62" t="str">
        <f>IFERROR(VLOOKUP(I37,Zertifikatsprüfung!A:D,4,FALSE),"")</f>
        <v/>
      </c>
      <c r="K37" s="14"/>
      <c r="N37" s="39" t="str">
        <f>IFERROR(VLOOKUP(C37,Tabelle1[#All],4,FALSE),"")</f>
        <v/>
      </c>
      <c r="O37" s="40" t="str">
        <f t="shared" si="4"/>
        <v/>
      </c>
      <c r="Q37" s="40" t="str">
        <f>IFERROR(VLOOKUP(C37,Tabelle1[#All],4,FALSE),"")</f>
        <v/>
      </c>
      <c r="R37" s="40" t="str">
        <f t="shared" si="6"/>
        <v/>
      </c>
      <c r="T37" s="40" t="str">
        <f>IFERROR(VLOOKUP(C37,Tabelle1[#All],4,FALSE),"")</f>
        <v/>
      </c>
      <c r="U37" s="40" t="str">
        <f t="shared" si="5"/>
        <v/>
      </c>
      <c r="W37" s="40" t="str">
        <f>IFERROR(VLOOKUP(C37,Tabelle1[#All],4,FALSE),"")</f>
        <v/>
      </c>
      <c r="X37" s="40" t="str">
        <f t="shared" si="3"/>
        <v/>
      </c>
    </row>
    <row r="38" spans="1:24" x14ac:dyDescent="0.3">
      <c r="A38" s="1"/>
      <c r="B38" s="38" t="str">
        <f>IF(_xlfn.XLOOKUP(C38,Optionen!A:A,Optionen!B:B,"")=0,"",(_xlfn.XLOOKUP(Zusammenfassung!C38,Optionen!A:A,Optionen!B:B,"")))</f>
        <v/>
      </c>
      <c r="D38" t="str">
        <f>IFERROR(IF(VLOOKUP(C38,Tabelle1[#All],3,FALSE)="gefährlicher Abfall","Ja","Nein"),"")</f>
        <v/>
      </c>
      <c r="I38" s="45"/>
    </row>
    <row r="39" spans="1:24" x14ac:dyDescent="0.3">
      <c r="A39" s="1"/>
      <c r="B39" s="38" t="str">
        <f>IF(_xlfn.XLOOKUP(C39,Optionen!A:A,Optionen!B:B,"")=0,"",(_xlfn.XLOOKUP(Zusammenfassung!C39,Optionen!A:A,Optionen!B:B,"")))</f>
        <v/>
      </c>
      <c r="D39" t="str">
        <f>IFERROR(IF(VLOOKUP(C39,Tabelle1[#All],3,FALSE)="gefährlicher Abfall","Ja","Nein"),"")</f>
        <v/>
      </c>
    </row>
    <row r="40" spans="1:24" x14ac:dyDescent="0.3">
      <c r="A40" s="1"/>
      <c r="B40" s="38" t="str">
        <f>IF(_xlfn.XLOOKUP(C40,Optionen!A:A,Optionen!B:B,"")=0,"",(_xlfn.XLOOKUP(Zusammenfassung!C40,Optionen!A:A,Optionen!B:B,"")))</f>
        <v/>
      </c>
      <c r="D40" t="str">
        <f>IFERROR(IF(VLOOKUP(C40,Tabelle1[#All],3,FALSE)="gefährlicher Abfall","Ja","Nein"),"")</f>
        <v/>
      </c>
    </row>
    <row r="41" spans="1:24" x14ac:dyDescent="0.3">
      <c r="A41" s="1"/>
      <c r="B41" s="38" t="str">
        <f>IF(_xlfn.XLOOKUP(C41,Optionen!A:A,Optionen!B:B,"")=0,"",(_xlfn.XLOOKUP(Zusammenfassung!C41,Optionen!A:A,Optionen!B:B,"")))</f>
        <v/>
      </c>
      <c r="D41" t="str">
        <f>IFERROR(IF(VLOOKUP(C41,Tabelle1[#All],3,FALSE)="gefährlicher Abfall","Ja","Nein"),"")</f>
        <v/>
      </c>
    </row>
    <row r="42" spans="1:24" x14ac:dyDescent="0.3">
      <c r="B42" s="38" t="str">
        <f>IF(_xlfn.XLOOKUP(C42,Optionen!A:A,Optionen!B:B,"")=0,"",(_xlfn.XLOOKUP(Zusammenfassung!C42,Optionen!A:A,Optionen!B:B,"")))</f>
        <v/>
      </c>
      <c r="D42" t="str">
        <f>IFERROR(IF(VLOOKUP(C42,Tabelle1[#All],3,FALSE)="gefährlicher Abfall","Ja","Nein"),"")</f>
        <v/>
      </c>
    </row>
    <row r="43" spans="1:24" x14ac:dyDescent="0.3">
      <c r="B43" s="38" t="str">
        <f>IF(_xlfn.XLOOKUP(C43,Optionen!A:A,Optionen!B:B,"")=0,"",(_xlfn.XLOOKUP(Zusammenfassung!C43,Optionen!A:A,Optionen!B:B,"")))</f>
        <v/>
      </c>
    </row>
    <row r="44" spans="1:24" x14ac:dyDescent="0.3">
      <c r="B44" s="38" t="str">
        <f>IF(_xlfn.XLOOKUP(C44,Optionen!A:A,Optionen!B:B,"")=0,"",(_xlfn.XLOOKUP(Zusammenfassung!C44,Optionen!A:A,Optionen!B:B,"")))</f>
        <v/>
      </c>
    </row>
    <row r="45" spans="1:24" x14ac:dyDescent="0.3">
      <c r="B45" s="38" t="str">
        <f>IF(_xlfn.XLOOKUP(C45,Optionen!A:A,Optionen!B:B,"")=0,"",(_xlfn.XLOOKUP(Zusammenfassung!C45,Optionen!A:A,Optionen!B:B,"")))</f>
        <v/>
      </c>
    </row>
    <row r="46" spans="1:24" x14ac:dyDescent="0.3">
      <c r="B46" s="38" t="str">
        <f>IF(_xlfn.XLOOKUP(C46,Optionen!A:A,Optionen!B:B,"")=0,"",(_xlfn.XLOOKUP(Zusammenfassung!C46,Optionen!A:A,Optionen!B:B,"")))</f>
        <v/>
      </c>
    </row>
    <row r="47" spans="1:24" x14ac:dyDescent="0.3">
      <c r="B47" s="38" t="str">
        <f>IF(_xlfn.XLOOKUP(C47,Optionen!A:A,Optionen!B:B,"")=0,"",(_xlfn.XLOOKUP(Zusammenfassung!C47,Optionen!A:A,Optionen!B:B,"")))</f>
        <v/>
      </c>
    </row>
    <row r="48" spans="1:24" x14ac:dyDescent="0.3">
      <c r="B48" s="38" t="str">
        <f>IF(_xlfn.XLOOKUP(C48,Optionen!A:A,Optionen!B:B,"")=0,"",(_xlfn.XLOOKUP(Zusammenfassung!C48,Optionen!A:A,Optionen!B:B,"")))</f>
        <v/>
      </c>
    </row>
    <row r="49" spans="2:2" x14ac:dyDescent="0.3">
      <c r="B49" s="38" t="str">
        <f>IF(_xlfn.XLOOKUP(C49,Optionen!A:A,Optionen!B:B,"")=0,"",(_xlfn.XLOOKUP(Zusammenfassung!C49,Optionen!A:A,Optionen!B:B,"")))</f>
        <v/>
      </c>
    </row>
  </sheetData>
  <mergeCells count="5">
    <mergeCell ref="M3:O3"/>
    <mergeCell ref="P3:R3"/>
    <mergeCell ref="E3:G3"/>
    <mergeCell ref="S3:U3"/>
    <mergeCell ref="V3:X3"/>
  </mergeCells>
  <conditionalFormatting sqref="J5:J1048576">
    <cfRule type="containsBlanks" dxfId="2" priority="2">
      <formula>LEN(TRIM(J5))=0</formula>
    </cfRule>
    <cfRule type="cellIs" dxfId="1" priority="3" operator="lessThan">
      <formula>$J$2</formula>
    </cfRule>
    <cfRule type="cellIs" dxfId="0" priority="4" operator="greaterThanOrEqual">
      <formula>$J$2</formula>
    </cfRule>
  </conditionalFormatting>
  <dataValidations count="1">
    <dataValidation type="list" allowBlank="1" showInputMessage="1" showErrorMessage="1" sqref="E5:G1048576" xr:uid="{14BA586D-6905-4E3E-916B-D596BA2AA147}">
      <formula1>"Ja, Nein"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4B12AFF-7E84-4438-A559-DE2659D9EDC9}">
          <x14:formula1>
            <xm:f>Zertifikatsprüfung!$A$3:$A$3</xm:f>
          </x14:formula1>
          <xm:sqref>I5:I38</xm:sqref>
        </x14:dataValidation>
        <x14:dataValidation type="list" allowBlank="1" showInputMessage="1" showErrorMessage="1" xr:uid="{7279CC43-7EC1-4A2F-A822-8DC49CF276FB}">
          <x14:formula1>
            <xm:f>Optionen!#REF!</xm:f>
          </x14:formula1>
          <xm:sqref>L5:L1048576</xm:sqref>
        </x14:dataValidation>
        <x14:dataValidation type="list" allowBlank="1" showInputMessage="1" showErrorMessage="1" xr:uid="{F7215137-C40F-433B-897B-C89A2C64B976}">
          <x14:formula1>
            <xm:f>Optionen!$A$2:$A$2</xm:f>
          </x14:formula1>
          <xm:sqref>C5:C1048576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477F-7B79-4BCA-B8EA-0ECD42B447CB}">
  <dimension ref="A1:AH47"/>
  <sheetViews>
    <sheetView zoomScale="80" zoomScaleNormal="80" workbookViewId="0">
      <selection activeCell="R19" sqref="R19"/>
    </sheetView>
  </sheetViews>
  <sheetFormatPr baseColWidth="10" defaultRowHeight="14.4" x14ac:dyDescent="0.3"/>
  <cols>
    <col min="1" max="1" width="3.109375" customWidth="1"/>
    <col min="2" max="2" width="22.6640625" bestFit="1" customWidth="1"/>
    <col min="3" max="3" width="22.109375" bestFit="1" customWidth="1"/>
    <col min="13" max="13" width="21.33203125" bestFit="1" customWidth="1"/>
    <col min="14" max="14" width="16" hidden="1" customWidth="1"/>
    <col min="15" max="15" width="32.88671875" bestFit="1" customWidth="1"/>
    <col min="16" max="16" width="15.44140625" bestFit="1" customWidth="1"/>
    <col min="17" max="17" width="45.6640625" bestFit="1" customWidth="1"/>
    <col min="18" max="18" width="115.44140625" bestFit="1" customWidth="1"/>
    <col min="19" max="19" width="10.6640625" bestFit="1" customWidth="1"/>
    <col min="20" max="20" width="11.109375" bestFit="1" customWidth="1"/>
  </cols>
  <sheetData>
    <row r="1" spans="1:34" s="12" customFormat="1" ht="45.6" customHeight="1" thickBot="1" x14ac:dyDescent="0.5">
      <c r="A1" s="12" t="s">
        <v>28</v>
      </c>
    </row>
    <row r="2" spans="1:34" ht="15" thickBot="1" x14ac:dyDescent="0.35"/>
    <row r="3" spans="1:34" x14ac:dyDescent="0.3">
      <c r="B3" s="16"/>
      <c r="C3" s="17"/>
      <c r="D3" s="17"/>
      <c r="E3" s="17"/>
      <c r="F3" s="17"/>
      <c r="G3" s="17"/>
      <c r="H3" s="17"/>
      <c r="I3" s="17"/>
      <c r="J3" s="17"/>
      <c r="K3" s="18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/>
    </row>
    <row r="4" spans="1:34" ht="27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1"/>
      <c r="L4" s="19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1"/>
    </row>
    <row r="5" spans="1:34" x14ac:dyDescent="0.3">
      <c r="B5" s="19"/>
      <c r="C5" s="20"/>
      <c r="D5" s="20"/>
      <c r="E5" s="20"/>
      <c r="F5" s="20"/>
      <c r="G5" s="20"/>
      <c r="H5" s="20"/>
      <c r="I5" s="20"/>
      <c r="J5" s="20"/>
      <c r="K5" s="21"/>
      <c r="L5" s="19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1"/>
    </row>
    <row r="6" spans="1:34" ht="15" thickBot="1" x14ac:dyDescent="0.35">
      <c r="B6" s="19"/>
      <c r="C6" s="20"/>
      <c r="D6" s="20"/>
      <c r="E6" s="20"/>
      <c r="F6" s="20"/>
      <c r="G6" s="20"/>
      <c r="H6" s="20"/>
      <c r="I6" s="20"/>
      <c r="J6" s="20"/>
      <c r="K6" s="21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1"/>
    </row>
    <row r="7" spans="1:34" ht="15" thickBot="1" x14ac:dyDescent="0.35">
      <c r="B7" s="15"/>
      <c r="D7" s="20"/>
      <c r="E7" s="20"/>
      <c r="F7" s="20"/>
      <c r="G7" s="20"/>
      <c r="H7" s="20"/>
      <c r="I7" s="20"/>
      <c r="J7" s="20"/>
      <c r="K7" s="21"/>
      <c r="L7" s="19"/>
      <c r="M7" s="20"/>
      <c r="N7" s="20"/>
      <c r="O7" s="20"/>
      <c r="P7" s="20"/>
      <c r="Q7" s="20"/>
      <c r="R7" s="20"/>
      <c r="S7" s="20"/>
      <c r="T7" s="29"/>
      <c r="U7" s="29"/>
      <c r="V7" s="29"/>
      <c r="W7" s="29"/>
      <c r="X7" s="29"/>
      <c r="Y7" s="29"/>
      <c r="Z7" s="29"/>
      <c r="AA7" s="29"/>
      <c r="AB7" s="20"/>
      <c r="AC7" s="20"/>
      <c r="AD7" s="20"/>
      <c r="AE7" s="20"/>
      <c r="AF7" s="20"/>
      <c r="AG7" s="20"/>
      <c r="AH7" s="21"/>
    </row>
    <row r="8" spans="1:34" ht="15" thickBot="1" x14ac:dyDescent="0.35">
      <c r="B8" s="19"/>
      <c r="C8" s="20"/>
      <c r="D8" s="20"/>
      <c r="E8" s="20"/>
      <c r="F8" s="20"/>
      <c r="G8" s="20"/>
      <c r="H8" s="20"/>
      <c r="I8" s="20"/>
      <c r="J8" s="20"/>
      <c r="K8" s="21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</row>
    <row r="9" spans="1:34" ht="15" thickBot="1" x14ac:dyDescent="0.35">
      <c r="B9" s="25" t="s">
        <v>21</v>
      </c>
      <c r="C9" s="25" t="s">
        <v>53</v>
      </c>
      <c r="D9" s="20"/>
      <c r="E9" s="20"/>
      <c r="F9" s="20"/>
      <c r="G9" s="20"/>
      <c r="H9" s="20"/>
      <c r="I9" s="20"/>
      <c r="J9" s="20"/>
      <c r="K9" s="21"/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</row>
    <row r="10" spans="1:34" ht="15" thickBot="1" x14ac:dyDescent="0.35">
      <c r="B10" s="60" t="s">
        <v>19</v>
      </c>
      <c r="C10" s="76">
        <v>4500</v>
      </c>
      <c r="D10" s="20"/>
      <c r="E10" s="20"/>
      <c r="F10" s="20"/>
      <c r="G10" s="20"/>
      <c r="H10" s="20"/>
      <c r="I10" s="20"/>
      <c r="J10" s="20"/>
      <c r="K10" s="21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</row>
    <row r="11" spans="1:34" ht="15" thickBot="1" x14ac:dyDescent="0.35">
      <c r="B11" s="27" t="s">
        <v>22</v>
      </c>
      <c r="C11" s="77">
        <v>4500</v>
      </c>
      <c r="D11" s="20"/>
      <c r="E11" s="20"/>
      <c r="F11" s="20"/>
      <c r="G11" s="20"/>
      <c r="H11" s="20"/>
      <c r="I11" s="20"/>
      <c r="J11" s="20"/>
      <c r="K11" s="21"/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1"/>
    </row>
    <row r="12" spans="1:34" x14ac:dyDescent="0.3">
      <c r="D12" s="20"/>
      <c r="E12" s="20"/>
      <c r="F12" s="20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ht="15" thickBot="1" x14ac:dyDescent="0.35">
      <c r="D13" s="20"/>
      <c r="E13" s="20"/>
      <c r="F13" s="20"/>
      <c r="G13" s="20"/>
      <c r="H13" s="20"/>
      <c r="I13" s="20"/>
      <c r="J13" s="20"/>
      <c r="K13" s="21"/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1"/>
    </row>
    <row r="14" spans="1:34" x14ac:dyDescent="0.3">
      <c r="B14" s="19"/>
      <c r="C14" s="20"/>
      <c r="D14" s="20"/>
      <c r="E14" s="20"/>
      <c r="F14" s="20"/>
      <c r="G14" s="20"/>
      <c r="H14" s="20"/>
      <c r="I14" s="20"/>
      <c r="J14" s="20"/>
      <c r="K14" s="21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1"/>
    </row>
    <row r="15" spans="1:34" x14ac:dyDescent="0.3">
      <c r="B15" s="19"/>
      <c r="C15" s="20"/>
      <c r="D15" s="20"/>
      <c r="E15" s="20"/>
      <c r="F15" s="20"/>
      <c r="G15" s="20"/>
      <c r="H15" s="20"/>
      <c r="I15" s="20"/>
      <c r="J15" s="20"/>
      <c r="K15" s="21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x14ac:dyDescent="0.3">
      <c r="B16" s="19"/>
      <c r="C16" s="20"/>
      <c r="D16" s="20"/>
      <c r="E16" s="20"/>
      <c r="F16" s="20"/>
      <c r="G16" s="20"/>
      <c r="H16" s="20"/>
      <c r="I16" s="20"/>
      <c r="J16" s="20"/>
      <c r="K16" s="21"/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1"/>
    </row>
    <row r="17" spans="2:34" x14ac:dyDescent="0.3">
      <c r="B17" s="19"/>
      <c r="C17" s="20"/>
      <c r="D17" s="20"/>
      <c r="E17" s="20"/>
      <c r="F17" s="20"/>
      <c r="G17" s="20"/>
      <c r="H17" s="20"/>
      <c r="I17" s="20"/>
      <c r="J17" s="20"/>
      <c r="K17" s="21"/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</row>
    <row r="18" spans="2:34" x14ac:dyDescent="0.3">
      <c r="B18" s="19"/>
      <c r="C18" s="20"/>
      <c r="D18" s="20"/>
      <c r="E18" s="20"/>
      <c r="F18" s="20"/>
      <c r="G18" s="20"/>
      <c r="H18" s="20"/>
      <c r="I18" s="20"/>
      <c r="J18" s="20"/>
      <c r="K18" s="21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</row>
    <row r="19" spans="2:34" x14ac:dyDescent="0.3">
      <c r="B19" s="19"/>
      <c r="C19" s="20"/>
      <c r="D19" s="20"/>
      <c r="E19" s="20"/>
      <c r="F19" s="20"/>
      <c r="G19" s="20"/>
      <c r="H19" s="20"/>
      <c r="I19" s="20"/>
      <c r="J19" s="20"/>
      <c r="K19" s="21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2:34" x14ac:dyDescent="0.3">
      <c r="B20" s="19"/>
      <c r="C20" s="20"/>
      <c r="D20" s="20"/>
      <c r="E20" s="20"/>
      <c r="F20" s="20"/>
      <c r="G20" s="20"/>
      <c r="H20" s="20"/>
      <c r="I20" s="20"/>
      <c r="J20" s="20"/>
      <c r="K20" s="21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/>
    </row>
    <row r="21" spans="2:34" x14ac:dyDescent="0.3">
      <c r="B21" s="19"/>
      <c r="C21" s="20"/>
      <c r="D21" s="20"/>
      <c r="E21" s="20"/>
      <c r="F21" s="20"/>
      <c r="G21" s="20"/>
      <c r="H21" s="20"/>
      <c r="I21" s="20"/>
      <c r="J21" s="20"/>
      <c r="K21" s="21"/>
      <c r="L21" s="19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</row>
    <row r="22" spans="2:34" x14ac:dyDescent="0.3">
      <c r="B22" s="19"/>
      <c r="C22" s="20"/>
      <c r="D22" s="20"/>
      <c r="E22" s="20"/>
      <c r="F22" s="20"/>
      <c r="G22" s="20"/>
      <c r="H22" s="20"/>
      <c r="I22" s="20"/>
      <c r="J22" s="20"/>
      <c r="K22" s="21"/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2:34" x14ac:dyDescent="0.3">
      <c r="B23" s="19"/>
      <c r="C23" s="20"/>
      <c r="D23" s="20"/>
      <c r="E23" s="20"/>
      <c r="F23" s="20"/>
      <c r="G23" s="20"/>
      <c r="H23" s="20"/>
      <c r="I23" s="20"/>
      <c r="J23" s="20"/>
      <c r="K23" s="21"/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</row>
    <row r="24" spans="2:34" ht="15" thickBot="1" x14ac:dyDescent="0.35">
      <c r="B24" s="22"/>
      <c r="C24" s="23"/>
      <c r="D24" s="23"/>
      <c r="E24" s="23"/>
      <c r="F24" s="23"/>
      <c r="G24" s="23"/>
      <c r="H24" s="23"/>
      <c r="I24" s="23"/>
      <c r="J24" s="23"/>
      <c r="K24" s="24"/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2:34" x14ac:dyDescent="0.3">
      <c r="B25" s="16"/>
      <c r="C25" s="17"/>
      <c r="D25" s="17"/>
      <c r="E25" s="17"/>
      <c r="F25" s="17"/>
      <c r="G25" s="17"/>
      <c r="H25" s="17"/>
      <c r="I25" s="17"/>
      <c r="J25" s="17"/>
      <c r="K25" s="18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</row>
    <row r="26" spans="2:34" x14ac:dyDescent="0.3">
      <c r="B26" s="19"/>
      <c r="C26" s="20"/>
      <c r="D26" s="20"/>
      <c r="E26" s="20"/>
      <c r="F26" s="20"/>
      <c r="G26" s="20"/>
      <c r="H26" s="20"/>
      <c r="I26" s="20"/>
      <c r="J26" s="20"/>
      <c r="K26" s="21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</row>
    <row r="27" spans="2:34" x14ac:dyDescent="0.3"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2:34" x14ac:dyDescent="0.3">
      <c r="B28" s="19"/>
      <c r="C28" s="20"/>
      <c r="D28" s="20"/>
      <c r="E28" s="20"/>
      <c r="F28" s="20"/>
      <c r="G28" s="20"/>
      <c r="H28" s="20"/>
      <c r="I28" s="20"/>
      <c r="J28" s="20"/>
      <c r="K28" s="21"/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</row>
    <row r="29" spans="2:34" x14ac:dyDescent="0.3">
      <c r="B29" s="19"/>
      <c r="C29" s="20"/>
      <c r="D29" s="20"/>
      <c r="E29" s="20"/>
      <c r="F29" s="20"/>
      <c r="G29" s="20"/>
      <c r="H29" s="20"/>
      <c r="I29" s="20"/>
      <c r="J29" s="20"/>
      <c r="K29" s="21"/>
      <c r="L29" s="19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</row>
    <row r="30" spans="2:34" x14ac:dyDescent="0.3">
      <c r="B30" s="19"/>
      <c r="C30" s="20"/>
      <c r="D30" s="20"/>
      <c r="E30" s="20"/>
      <c r="F30" s="20"/>
      <c r="G30" s="20"/>
      <c r="H30" s="20"/>
      <c r="I30" s="20"/>
      <c r="J30" s="20"/>
      <c r="K30" s="21"/>
      <c r="L30" s="19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2:34" x14ac:dyDescent="0.3">
      <c r="B31" s="19"/>
      <c r="C31" s="20"/>
      <c r="D31" s="20"/>
      <c r="E31" s="20"/>
      <c r="F31" s="20"/>
      <c r="G31" s="20"/>
      <c r="H31" s="20"/>
      <c r="I31" s="20"/>
      <c r="J31" s="20"/>
      <c r="K31" s="21"/>
      <c r="L31" s="19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1"/>
    </row>
    <row r="32" spans="2:34" x14ac:dyDescent="0.3">
      <c r="B32" s="19"/>
      <c r="C32" s="20"/>
      <c r="D32" s="20"/>
      <c r="E32" s="20"/>
      <c r="F32" s="20"/>
      <c r="G32" s="20"/>
      <c r="H32" s="20"/>
      <c r="I32" s="20"/>
      <c r="J32" s="20"/>
      <c r="K32" s="21"/>
      <c r="L32" s="19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1"/>
    </row>
    <row r="33" spans="2:34" x14ac:dyDescent="0.3">
      <c r="B33" s="19"/>
      <c r="C33" s="20"/>
      <c r="D33" s="20"/>
      <c r="E33" s="20"/>
      <c r="F33" s="20"/>
      <c r="G33" s="20"/>
      <c r="H33" s="20"/>
      <c r="I33" s="20"/>
      <c r="J33" s="20"/>
      <c r="K33" s="21"/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2:34" ht="15" thickBot="1" x14ac:dyDescent="0.35">
      <c r="B34" s="19"/>
      <c r="C34" s="20"/>
      <c r="D34" s="20"/>
      <c r="E34" s="20"/>
      <c r="F34" s="20"/>
      <c r="G34" s="20"/>
      <c r="H34" s="20"/>
      <c r="I34" s="20"/>
      <c r="J34" s="20"/>
      <c r="K34" s="21"/>
      <c r="L34" s="19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2:34" ht="15" thickBot="1" x14ac:dyDescent="0.35">
      <c r="B35" s="25" t="s">
        <v>21</v>
      </c>
      <c r="C35" s="25" t="s">
        <v>53</v>
      </c>
      <c r="D35" s="20"/>
      <c r="E35" s="20"/>
      <c r="F35" s="20"/>
      <c r="G35" s="20"/>
      <c r="H35" s="20"/>
      <c r="I35" s="20"/>
      <c r="J35" s="20"/>
      <c r="K35" s="21"/>
      <c r="L35" s="19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/>
    </row>
    <row r="36" spans="2:34" ht="15" thickBot="1" x14ac:dyDescent="0.35">
      <c r="B36" s="27" t="s">
        <v>20</v>
      </c>
      <c r="C36" s="76">
        <v>4500</v>
      </c>
      <c r="D36" s="20"/>
      <c r="E36" s="20"/>
      <c r="F36" s="20"/>
      <c r="G36" s="20"/>
      <c r="H36" s="20"/>
      <c r="I36" s="20"/>
      <c r="J36" s="20"/>
      <c r="K36" s="21"/>
      <c r="L36" s="19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</row>
    <row r="37" spans="2:34" ht="15" thickBot="1" x14ac:dyDescent="0.35">
      <c r="B37" s="27" t="s">
        <v>22</v>
      </c>
      <c r="C37" s="77">
        <v>4500</v>
      </c>
      <c r="D37" s="20"/>
      <c r="E37" s="20"/>
      <c r="F37" s="20"/>
      <c r="G37" s="20"/>
      <c r="H37" s="20"/>
      <c r="I37" s="20"/>
      <c r="J37" s="20"/>
      <c r="K37" s="21"/>
      <c r="L37" s="19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/>
    </row>
    <row r="38" spans="2:34" x14ac:dyDescent="0.3">
      <c r="D38" s="20"/>
      <c r="E38" s="20"/>
      <c r="F38" s="20"/>
      <c r="G38" s="20"/>
      <c r="H38" s="20"/>
      <c r="I38" s="20"/>
      <c r="J38" s="20"/>
      <c r="K38" s="21"/>
      <c r="L38" s="19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1"/>
    </row>
    <row r="39" spans="2:34" ht="15" thickBot="1" x14ac:dyDescent="0.35">
      <c r="B39" s="19"/>
      <c r="C39" s="20"/>
      <c r="D39" s="20"/>
      <c r="E39" s="20"/>
      <c r="F39" s="20"/>
      <c r="G39" s="20"/>
      <c r="H39" s="20"/>
      <c r="I39" s="20"/>
      <c r="J39" s="20"/>
      <c r="K39" s="21"/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</row>
    <row r="40" spans="2:34" ht="15" thickBot="1" x14ac:dyDescent="0.35">
      <c r="B40" s="19"/>
      <c r="C40" s="20"/>
      <c r="D40" s="20"/>
      <c r="E40" s="20"/>
      <c r="F40" s="20"/>
      <c r="G40" s="20"/>
      <c r="H40" s="20"/>
      <c r="I40" s="20"/>
      <c r="J40" s="20"/>
      <c r="K40" s="21"/>
      <c r="L40" s="19"/>
      <c r="M40" s="33"/>
      <c r="N40" s="30" t="s">
        <v>26</v>
      </c>
      <c r="O40" s="31"/>
      <c r="P40" s="3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</row>
    <row r="41" spans="2:34" ht="15" thickBot="1" x14ac:dyDescent="0.35">
      <c r="B41" s="19"/>
      <c r="C41" s="20"/>
      <c r="D41" s="20"/>
      <c r="E41" s="20"/>
      <c r="F41" s="20"/>
      <c r="G41" s="20"/>
      <c r="H41" s="20"/>
      <c r="I41" s="20"/>
      <c r="J41" s="20"/>
      <c r="K41" s="21"/>
      <c r="L41" s="19"/>
      <c r="M41" s="33" t="s">
        <v>27</v>
      </c>
      <c r="N41" s="31"/>
      <c r="O41" s="30" t="s">
        <v>15</v>
      </c>
      <c r="P41" s="32" t="s">
        <v>22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2:34" x14ac:dyDescent="0.3">
      <c r="B42" s="19"/>
      <c r="C42" s="20"/>
      <c r="D42" s="20"/>
      <c r="E42" s="20"/>
      <c r="F42" s="20"/>
      <c r="G42" s="20"/>
      <c r="H42" s="20"/>
      <c r="I42" s="20"/>
      <c r="J42" s="20"/>
      <c r="K42" s="21"/>
      <c r="L42" s="19"/>
      <c r="M42" s="26" t="s">
        <v>25</v>
      </c>
      <c r="N42" s="17"/>
      <c r="O42" s="17">
        <v>3000</v>
      </c>
      <c r="P42" s="18">
        <v>3000</v>
      </c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34"/>
    </row>
    <row r="43" spans="2:34" ht="15" thickBot="1" x14ac:dyDescent="0.35">
      <c r="B43" s="19"/>
      <c r="C43" s="20"/>
      <c r="D43" s="20"/>
      <c r="E43" s="20"/>
      <c r="F43" s="20"/>
      <c r="G43" s="20"/>
      <c r="H43" s="20"/>
      <c r="I43" s="20"/>
      <c r="J43" s="20"/>
      <c r="K43" s="21"/>
      <c r="L43" s="19"/>
      <c r="M43" s="28" t="s">
        <v>23</v>
      </c>
      <c r="N43" s="20"/>
      <c r="O43" s="20">
        <v>4500</v>
      </c>
      <c r="P43" s="21">
        <v>4500</v>
      </c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1"/>
    </row>
    <row r="44" spans="2:34" ht="15" thickBot="1" x14ac:dyDescent="0.35">
      <c r="B44" s="19"/>
      <c r="C44" s="20"/>
      <c r="D44" s="20"/>
      <c r="E44" s="20"/>
      <c r="F44" s="20"/>
      <c r="G44" s="20"/>
      <c r="H44" s="20"/>
      <c r="I44" s="20"/>
      <c r="J44" s="20"/>
      <c r="K44" s="21"/>
      <c r="L44" s="19"/>
      <c r="M44" s="78" t="s">
        <v>53</v>
      </c>
      <c r="N44" s="23"/>
      <c r="O44" s="23">
        <v>4500</v>
      </c>
      <c r="P44" s="24">
        <v>4500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1"/>
    </row>
    <row r="45" spans="2:34" x14ac:dyDescent="0.3">
      <c r="B45" s="19"/>
      <c r="C45" s="20"/>
      <c r="D45" s="20"/>
      <c r="E45" s="20"/>
      <c r="F45" s="20"/>
      <c r="G45" s="20"/>
      <c r="H45" s="20"/>
      <c r="I45" s="20"/>
      <c r="J45" s="20"/>
      <c r="K45" s="21"/>
      <c r="L45" s="19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2:34" x14ac:dyDescent="0.3">
      <c r="B46" s="19"/>
      <c r="C46" s="20"/>
      <c r="D46" s="20"/>
      <c r="E46" s="20"/>
      <c r="F46" s="20"/>
      <c r="G46" s="20"/>
      <c r="H46" s="20"/>
      <c r="I46" s="20"/>
      <c r="J46" s="20"/>
      <c r="K46" s="21"/>
      <c r="L46" s="19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1"/>
    </row>
    <row r="47" spans="2:34" ht="15" thickBot="1" x14ac:dyDescent="0.35">
      <c r="B47" s="22"/>
      <c r="C47" s="23"/>
      <c r="D47" s="23"/>
      <c r="E47" s="23"/>
      <c r="F47" s="23"/>
      <c r="G47" s="23"/>
      <c r="H47" s="23"/>
      <c r="I47" s="23"/>
      <c r="J47" s="23"/>
      <c r="K47" s="24"/>
      <c r="L47" s="22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4"/>
    </row>
  </sheetData>
  <pageMargins left="0.7" right="0.7" top="0.78740157499999996" bottom="0.78740157499999996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2137-3631-4989-A3CB-5D3CEFEE4DF6}">
  <dimension ref="A1:F32"/>
  <sheetViews>
    <sheetView zoomScale="95" workbookViewId="0">
      <selection activeCell="X15" sqref="X15"/>
    </sheetView>
  </sheetViews>
  <sheetFormatPr baseColWidth="10" defaultRowHeight="14.4" x14ac:dyDescent="0.3"/>
  <cols>
    <col min="1" max="1" width="40.109375" customWidth="1"/>
    <col min="2" max="2" width="21.77734375" hidden="1" customWidth="1"/>
    <col min="3" max="3" width="17.77734375" customWidth="1"/>
    <col min="4" max="5" width="18.77734375" customWidth="1"/>
  </cols>
  <sheetData>
    <row r="1" spans="1:6" s="44" customFormat="1" ht="33.6" customHeight="1" thickBot="1" x14ac:dyDescent="0.45">
      <c r="A1" s="43" t="s">
        <v>31</v>
      </c>
      <c r="C1" s="44" t="s">
        <v>47</v>
      </c>
      <c r="D1" s="72" t="s">
        <v>49</v>
      </c>
      <c r="E1" s="72"/>
      <c r="F1" s="71" t="s">
        <v>48</v>
      </c>
    </row>
    <row r="3" spans="1:6" ht="57" customHeight="1" x14ac:dyDescent="0.3"/>
    <row r="4" spans="1:6" ht="15" thickBot="1" x14ac:dyDescent="0.35">
      <c r="A4" s="37" t="s">
        <v>2</v>
      </c>
      <c r="B4" s="37" t="s">
        <v>54</v>
      </c>
      <c r="C4" s="35" t="s">
        <v>55</v>
      </c>
      <c r="D4" s="35" t="s">
        <v>56</v>
      </c>
      <c r="E4" s="79" t="s">
        <v>57</v>
      </c>
    </row>
    <row r="5" spans="1:6" x14ac:dyDescent="0.3">
      <c r="A5" s="38" t="str">
        <f>IF(Zusammenfassung!B5="",NA(),Zusammenfassung!B5)</f>
        <v>Reinigungsmittel, die gefährliche Stoffe enthalten</v>
      </c>
      <c r="B5">
        <f>IF(Zusammenfassung!O5="",NA(),Zusammenfassung!O5)</f>
        <v>4745</v>
      </c>
      <c r="C5">
        <f>IF(Zusammenfassung!R5="",NA(),Zusammenfassung!R5)</f>
        <v>2847</v>
      </c>
      <c r="D5">
        <f>IF(Zusammenfassung!U5="",NA(),Zusammenfassung!U5)</f>
        <v>4270.5</v>
      </c>
      <c r="E5">
        <f>IF(Zusammenfassung!V5="",NA(),Zusammenfassung!V5)</f>
        <v>4500</v>
      </c>
    </row>
    <row r="6" spans="1:6" ht="28.8" x14ac:dyDescent="0.3">
      <c r="A6" s="38" t="e">
        <f>IF(Zusammenfassung!B6="",NA(),Zusammenfassung!B6)</f>
        <v>#N/A</v>
      </c>
      <c r="B6" t="e">
        <f>IF(Zusammenfassung!O6="",NA(),Zusammenfassung!O6)</f>
        <v>#N/A</v>
      </c>
      <c r="C6" t="e">
        <f>IF(Zusammenfassung!R6="",NA(),Zusammenfassung!R6)</f>
        <v>#N/A</v>
      </c>
      <c r="D6" t="e">
        <f>IF(Zusammenfassung!U6="",NA(),Zusammenfassung!U6)</f>
        <v>#N/A</v>
      </c>
      <c r="E6" t="e">
        <f>IF(Zusammenfassung!V6="",NA(),Zusammenfassung!V6)</f>
        <v>#N/A</v>
      </c>
    </row>
    <row r="7" spans="1:6" x14ac:dyDescent="0.3">
      <c r="A7" s="38" t="e">
        <f>IF(Zusammenfassung!B7="",NA(),Zusammenfassung!B7)</f>
        <v>#N/A</v>
      </c>
      <c r="B7" t="e">
        <f>IF(Zusammenfassung!O7="",NA(),Zusammenfassung!O7)</f>
        <v>#N/A</v>
      </c>
      <c r="C7" t="e">
        <f>IF(Zusammenfassung!R7="",NA(),Zusammenfassung!R7)</f>
        <v>#N/A</v>
      </c>
      <c r="D7" t="e">
        <f>IF(Zusammenfassung!U7="",NA(),Zusammenfassung!U7)</f>
        <v>#N/A</v>
      </c>
      <c r="E7" t="e">
        <f>IF(Zusammenfassung!V7="",NA(),Zusammenfassung!V7)</f>
        <v>#N/A</v>
      </c>
    </row>
    <row r="8" spans="1:6" x14ac:dyDescent="0.3">
      <c r="A8" s="38" t="e">
        <f>IF(Zusammenfassung!B8="",NA(),Zusammenfassung!B8)</f>
        <v>#N/A</v>
      </c>
      <c r="B8" t="e">
        <f>IF(Zusammenfassung!O8="",NA(),Zusammenfassung!O8)</f>
        <v>#N/A</v>
      </c>
      <c r="C8" t="e">
        <f>IF(Zusammenfassung!R8="",NA(),Zusammenfassung!R8)</f>
        <v>#N/A</v>
      </c>
      <c r="D8" t="e">
        <f>IF(Zusammenfassung!U8="",NA(),Zusammenfassung!U8)</f>
        <v>#N/A</v>
      </c>
      <c r="E8" t="e">
        <f>IF(Zusammenfassung!V8="",NA(),Zusammenfassung!V8)</f>
        <v>#N/A</v>
      </c>
    </row>
    <row r="9" spans="1:6" x14ac:dyDescent="0.3">
      <c r="A9" s="38" t="e">
        <f>IF(Zusammenfassung!B9="",NA(),Zusammenfassung!B9)</f>
        <v>#N/A</v>
      </c>
      <c r="B9" t="e">
        <f>IF(Zusammenfassung!O9="",NA(),Zusammenfassung!O9)</f>
        <v>#N/A</v>
      </c>
      <c r="C9" t="e">
        <f>IF(Zusammenfassung!R9="",NA(),Zusammenfassung!R9)</f>
        <v>#N/A</v>
      </c>
      <c r="D9" t="e">
        <f>IF(Zusammenfassung!U9="",NA(),Zusammenfassung!U9)</f>
        <v>#N/A</v>
      </c>
      <c r="E9" t="e">
        <f>IF(Zusammenfassung!V9="",NA(),Zusammenfassung!V9)</f>
        <v>#N/A</v>
      </c>
    </row>
    <row r="10" spans="1:6" x14ac:dyDescent="0.3">
      <c r="A10" s="38" t="e">
        <f>IF(Zusammenfassung!B10="",NA(),Zusammenfassung!B10)</f>
        <v>#N/A</v>
      </c>
      <c r="B10" t="e">
        <f>IF(Zusammenfassung!O10="",NA(),Zusammenfassung!O10)</f>
        <v>#N/A</v>
      </c>
      <c r="C10" t="e">
        <f>IF(Zusammenfassung!R10="",NA(),Zusammenfassung!R10)</f>
        <v>#N/A</v>
      </c>
      <c r="D10" t="e">
        <f>IF(Zusammenfassung!U10="",NA(),Zusammenfassung!U10)</f>
        <v>#N/A</v>
      </c>
      <c r="E10" t="e">
        <f>IF(Zusammenfassung!V10="",NA(),Zusammenfassung!V10)</f>
        <v>#N/A</v>
      </c>
    </row>
    <row r="11" spans="1:6" x14ac:dyDescent="0.3">
      <c r="A11" s="38" t="e">
        <f>IF(Zusammenfassung!B11="",NA(),Zusammenfassung!B11)</f>
        <v>#N/A</v>
      </c>
      <c r="B11" t="e">
        <f>IF(Zusammenfassung!O11="",NA(),Zusammenfassung!O11)</f>
        <v>#N/A</v>
      </c>
      <c r="C11" t="e">
        <f>IF(Zusammenfassung!R11="",NA(),Zusammenfassung!R11)</f>
        <v>#N/A</v>
      </c>
      <c r="D11" t="e">
        <f>IF(Zusammenfassung!U11="",NA(),Zusammenfassung!U11)</f>
        <v>#N/A</v>
      </c>
      <c r="E11" t="e">
        <f>IF(Zusammenfassung!V11="",NA(),Zusammenfassung!V11)</f>
        <v>#N/A</v>
      </c>
    </row>
    <row r="12" spans="1:6" x14ac:dyDescent="0.3">
      <c r="A12" s="38" t="e">
        <f>IF(Zusammenfassung!B12="",NA(),Zusammenfassung!B12)</f>
        <v>#N/A</v>
      </c>
      <c r="B12" t="e">
        <f>IF(Zusammenfassung!O12="",NA(),Zusammenfassung!O12)</f>
        <v>#N/A</v>
      </c>
      <c r="C12" t="e">
        <f>IF(Zusammenfassung!R12="",NA(),Zusammenfassung!R12)</f>
        <v>#N/A</v>
      </c>
      <c r="D12" t="e">
        <f>IF(Zusammenfassung!U12="",NA(),Zusammenfassung!U12)</f>
        <v>#N/A</v>
      </c>
      <c r="E12" t="e">
        <f>IF(Zusammenfassung!V12="",NA(),Zusammenfassung!V12)</f>
        <v>#N/A</v>
      </c>
    </row>
    <row r="13" spans="1:6" x14ac:dyDescent="0.3">
      <c r="A13" s="38" t="e">
        <f>IF(Zusammenfassung!B13="",NA(),Zusammenfassung!B13)</f>
        <v>#N/A</v>
      </c>
      <c r="B13" t="e">
        <f>IF(Zusammenfassung!O13="",NA(),Zusammenfassung!O13)</f>
        <v>#N/A</v>
      </c>
      <c r="C13" t="e">
        <f>IF(Zusammenfassung!R13="",NA(),Zusammenfassung!R13)</f>
        <v>#N/A</v>
      </c>
      <c r="D13" t="e">
        <f>IF(Zusammenfassung!U13="",NA(),Zusammenfassung!U13)</f>
        <v>#N/A</v>
      </c>
      <c r="E13" t="e">
        <f>IF(Zusammenfassung!V13="",NA(),Zusammenfassung!V13)</f>
        <v>#N/A</v>
      </c>
    </row>
    <row r="14" spans="1:6" x14ac:dyDescent="0.3">
      <c r="A14" s="38" t="e">
        <f>IF(Zusammenfassung!B14="",NA(),Zusammenfassung!B14)</f>
        <v>#N/A</v>
      </c>
      <c r="B14" t="e">
        <f>IF(Zusammenfassung!O14="",NA(),Zusammenfassung!O14)</f>
        <v>#N/A</v>
      </c>
      <c r="C14" t="e">
        <f>IF(Zusammenfassung!R14="",NA(),Zusammenfassung!R14)</f>
        <v>#N/A</v>
      </c>
      <c r="D14" t="e">
        <f>IF(Zusammenfassung!U14="",NA(),Zusammenfassung!U14)</f>
        <v>#N/A</v>
      </c>
      <c r="E14" t="e">
        <f>IF(Zusammenfassung!V14="",NA(),Zusammenfassung!V14)</f>
        <v>#N/A</v>
      </c>
    </row>
    <row r="15" spans="1:6" x14ac:dyDescent="0.3">
      <c r="A15" s="38" t="e">
        <f>IF(Zusammenfassung!B15="",NA(),Zusammenfassung!B15)</f>
        <v>#N/A</v>
      </c>
      <c r="B15" t="e">
        <f>IF(Zusammenfassung!O15="",NA(),Zusammenfassung!O15)</f>
        <v>#N/A</v>
      </c>
      <c r="C15" t="e">
        <f>IF(Zusammenfassung!R15="",NA(),Zusammenfassung!R15)</f>
        <v>#N/A</v>
      </c>
      <c r="D15" t="e">
        <f>IF(Zusammenfassung!U15="",NA(),Zusammenfassung!U15)</f>
        <v>#N/A</v>
      </c>
      <c r="E15" t="e">
        <f>IF(Zusammenfassung!V15="",NA(),Zusammenfassung!V15)</f>
        <v>#N/A</v>
      </c>
    </row>
    <row r="16" spans="1:6" x14ac:dyDescent="0.3">
      <c r="A16" s="38" t="e">
        <f>IF(Zusammenfassung!B16="",NA(),Zusammenfassung!B16)</f>
        <v>#N/A</v>
      </c>
      <c r="B16" t="e">
        <f>IF(Zusammenfassung!O16="",NA(),Zusammenfassung!O16)</f>
        <v>#N/A</v>
      </c>
      <c r="C16" t="e">
        <f>IF(Zusammenfassung!R16="",NA(),Zusammenfassung!R16)</f>
        <v>#N/A</v>
      </c>
      <c r="D16" t="e">
        <f>IF(Zusammenfassung!U16="",NA(),Zusammenfassung!U16)</f>
        <v>#N/A</v>
      </c>
      <c r="E16" t="e">
        <f>IF(Zusammenfassung!V16="",NA(),Zusammenfassung!V16)</f>
        <v>#N/A</v>
      </c>
    </row>
    <row r="17" spans="1:5" x14ac:dyDescent="0.3">
      <c r="A17" s="38" t="e">
        <f>IF(Zusammenfassung!B17="",NA(),Zusammenfassung!B17)</f>
        <v>#N/A</v>
      </c>
      <c r="B17" t="e">
        <f>IF(Zusammenfassung!O17="",NA(),Zusammenfassung!O17)</f>
        <v>#N/A</v>
      </c>
      <c r="C17" t="e">
        <f>IF(Zusammenfassung!R17="",NA(),Zusammenfassung!R17)</f>
        <v>#N/A</v>
      </c>
      <c r="D17" t="e">
        <f>IF(Zusammenfassung!U17="",NA(),Zusammenfassung!U17)</f>
        <v>#N/A</v>
      </c>
      <c r="E17" t="e">
        <f>IF(Zusammenfassung!V17="",NA(),Zusammenfassung!V17)</f>
        <v>#N/A</v>
      </c>
    </row>
    <row r="18" spans="1:5" x14ac:dyDescent="0.3">
      <c r="A18" s="38" t="e">
        <f>IF(Zusammenfassung!B18="",NA(),Zusammenfassung!B18)</f>
        <v>#N/A</v>
      </c>
      <c r="B18" t="e">
        <f>IF(Zusammenfassung!O18="",NA(),Zusammenfassung!O18)</f>
        <v>#N/A</v>
      </c>
      <c r="C18" t="e">
        <f>IF(Zusammenfassung!R18="",NA(),Zusammenfassung!R18)</f>
        <v>#N/A</v>
      </c>
      <c r="D18" t="e">
        <f>IF(Zusammenfassung!U18="",NA(),Zusammenfassung!U18)</f>
        <v>#N/A</v>
      </c>
      <c r="E18" t="e">
        <f>IF(Zusammenfassung!V18="",NA(),Zusammenfassung!V18)</f>
        <v>#N/A</v>
      </c>
    </row>
    <row r="19" spans="1:5" x14ac:dyDescent="0.3">
      <c r="A19" s="38" t="e">
        <f>IF(Zusammenfassung!B19="",NA(),Zusammenfassung!B19)</f>
        <v>#N/A</v>
      </c>
      <c r="B19" t="e">
        <f>IF(Zusammenfassung!O19="",NA(),Zusammenfassung!O19)</f>
        <v>#N/A</v>
      </c>
      <c r="C19" t="e">
        <f>IF(Zusammenfassung!R19="",NA(),Zusammenfassung!R19)</f>
        <v>#N/A</v>
      </c>
      <c r="D19" t="e">
        <f>IF(Zusammenfassung!U19="",NA(),Zusammenfassung!U19)</f>
        <v>#N/A</v>
      </c>
      <c r="E19" t="e">
        <f>IF(Zusammenfassung!V19="",NA(),Zusammenfassung!V19)</f>
        <v>#N/A</v>
      </c>
    </row>
    <row r="20" spans="1:5" x14ac:dyDescent="0.3">
      <c r="A20" s="38" t="e">
        <f>IF(Zusammenfassung!B20="",NA(),Zusammenfassung!B20)</f>
        <v>#N/A</v>
      </c>
      <c r="B20" t="e">
        <f>IF(Zusammenfassung!O20="",NA(),Zusammenfassung!O20)</f>
        <v>#N/A</v>
      </c>
      <c r="C20" t="e">
        <f>IF(Zusammenfassung!R20="",NA(),Zusammenfassung!R20)</f>
        <v>#N/A</v>
      </c>
      <c r="D20" t="e">
        <f>IF(Zusammenfassung!U20="",NA(),Zusammenfassung!U20)</f>
        <v>#N/A</v>
      </c>
      <c r="E20" t="e">
        <f>IF(Zusammenfassung!V20="",NA(),Zusammenfassung!V20)</f>
        <v>#N/A</v>
      </c>
    </row>
    <row r="21" spans="1:5" x14ac:dyDescent="0.3">
      <c r="A21" s="38" t="e">
        <f>IF(Zusammenfassung!B21="",NA(),Zusammenfassung!B21)</f>
        <v>#N/A</v>
      </c>
      <c r="B21" t="e">
        <f>IF(Zusammenfassung!O21="",NA(),Zusammenfassung!O21)</f>
        <v>#N/A</v>
      </c>
      <c r="C21" t="e">
        <f>IF(Zusammenfassung!R21="",NA(),Zusammenfassung!R21)</f>
        <v>#N/A</v>
      </c>
      <c r="D21" t="e">
        <f>IF(Zusammenfassung!U21="",NA(),Zusammenfassung!U21)</f>
        <v>#N/A</v>
      </c>
      <c r="E21" t="e">
        <f>IF(Zusammenfassung!V21="",NA(),Zusammenfassung!V21)</f>
        <v>#N/A</v>
      </c>
    </row>
    <row r="22" spans="1:5" x14ac:dyDescent="0.3">
      <c r="A22" s="38" t="e">
        <f>IF(Zusammenfassung!B22="",NA(),Zusammenfassung!B22)</f>
        <v>#N/A</v>
      </c>
      <c r="B22" t="e">
        <f>IF(Zusammenfassung!O22="",NA(),Zusammenfassung!O22)</f>
        <v>#N/A</v>
      </c>
      <c r="C22" t="e">
        <f>IF(Zusammenfassung!R22="",NA(),Zusammenfassung!R22)</f>
        <v>#N/A</v>
      </c>
      <c r="D22" t="e">
        <f>IF(Zusammenfassung!U22="",NA(),Zusammenfassung!U22)</f>
        <v>#N/A</v>
      </c>
      <c r="E22" t="e">
        <f>IF(Zusammenfassung!V22="",NA(),Zusammenfassung!V22)</f>
        <v>#N/A</v>
      </c>
    </row>
    <row r="23" spans="1:5" x14ac:dyDescent="0.3">
      <c r="A23" s="38" t="e">
        <f>IF(Zusammenfassung!B23="",NA(),Zusammenfassung!B23)</f>
        <v>#N/A</v>
      </c>
      <c r="B23" t="e">
        <f>IF(Zusammenfassung!O23="",NA(),Zusammenfassung!O23)</f>
        <v>#N/A</v>
      </c>
      <c r="C23" t="e">
        <f>IF(Zusammenfassung!R23="",NA(),Zusammenfassung!R23)</f>
        <v>#N/A</v>
      </c>
      <c r="D23" t="e">
        <f>IF(Zusammenfassung!U23="",NA(),Zusammenfassung!U23)</f>
        <v>#N/A</v>
      </c>
      <c r="E23" t="e">
        <f>IF(Zusammenfassung!V23="",NA(),Zusammenfassung!V23)</f>
        <v>#N/A</v>
      </c>
    </row>
    <row r="24" spans="1:5" x14ac:dyDescent="0.3">
      <c r="A24" s="38" t="e">
        <f>IF(Zusammenfassung!B24="",NA(),Zusammenfassung!B24)</f>
        <v>#N/A</v>
      </c>
      <c r="B24" t="e">
        <f>IF(Zusammenfassung!O24="",NA(),Zusammenfassung!O24)</f>
        <v>#N/A</v>
      </c>
      <c r="C24" t="e">
        <f>IF(Zusammenfassung!R24="",NA(),Zusammenfassung!R24)</f>
        <v>#N/A</v>
      </c>
      <c r="D24" t="e">
        <f>IF(Zusammenfassung!U24="",NA(),Zusammenfassung!U24)</f>
        <v>#N/A</v>
      </c>
      <c r="E24" t="e">
        <f>IF(Zusammenfassung!V24="",NA(),Zusammenfassung!V24)</f>
        <v>#N/A</v>
      </c>
    </row>
    <row r="25" spans="1:5" x14ac:dyDescent="0.3">
      <c r="A25" s="38" t="e">
        <f>IF(Zusammenfassung!B25="",NA(),Zusammenfassung!B25)</f>
        <v>#N/A</v>
      </c>
      <c r="B25" t="e">
        <f>IF(Zusammenfassung!O25="",NA(),Zusammenfassung!O25)</f>
        <v>#N/A</v>
      </c>
      <c r="C25" t="e">
        <f>IF(Zusammenfassung!R25="",NA(),Zusammenfassung!R25)</f>
        <v>#N/A</v>
      </c>
      <c r="D25" t="e">
        <f>IF(Zusammenfassung!U25="",NA(),Zusammenfassung!U25)</f>
        <v>#N/A</v>
      </c>
      <c r="E25" t="e">
        <f>IF(Zusammenfassung!V25="",NA(),Zusammenfassung!V25)</f>
        <v>#N/A</v>
      </c>
    </row>
    <row r="26" spans="1:5" x14ac:dyDescent="0.3">
      <c r="A26" s="38" t="e">
        <f>IF(Zusammenfassung!B26="",NA(),Zusammenfassung!B26)</f>
        <v>#N/A</v>
      </c>
      <c r="B26" t="e">
        <f>IF(Zusammenfassung!O26="",NA(),Zusammenfassung!O26)</f>
        <v>#N/A</v>
      </c>
      <c r="C26" t="e">
        <f>IF(Zusammenfassung!R26="",NA(),Zusammenfassung!R26)</f>
        <v>#N/A</v>
      </c>
      <c r="D26" t="e">
        <f>IF(Zusammenfassung!U26="",NA(),Zusammenfassung!U26)</f>
        <v>#N/A</v>
      </c>
      <c r="E26" t="e">
        <f>IF(Zusammenfassung!V26="",NA(),Zusammenfassung!V26)</f>
        <v>#N/A</v>
      </c>
    </row>
    <row r="27" spans="1:5" x14ac:dyDescent="0.3">
      <c r="A27" s="38" t="e">
        <f>IF(Zusammenfassung!B27="",NA(),Zusammenfassung!B27)</f>
        <v>#N/A</v>
      </c>
      <c r="B27" t="e">
        <f>IF(Zusammenfassung!O27="",NA(),Zusammenfassung!O27)</f>
        <v>#N/A</v>
      </c>
      <c r="C27" t="e">
        <f>IF(Zusammenfassung!R27="",NA(),Zusammenfassung!R27)</f>
        <v>#N/A</v>
      </c>
      <c r="D27" t="e">
        <f>IF(Zusammenfassung!U27="",NA(),Zusammenfassung!U27)</f>
        <v>#N/A</v>
      </c>
      <c r="E27" t="e">
        <f>IF(Zusammenfassung!V27="",NA(),Zusammenfassung!V27)</f>
        <v>#N/A</v>
      </c>
    </row>
    <row r="28" spans="1:5" x14ac:dyDescent="0.3">
      <c r="A28" s="38" t="e">
        <f>IF(Zusammenfassung!B28="",NA(),Zusammenfassung!B28)</f>
        <v>#N/A</v>
      </c>
      <c r="B28" t="e">
        <f>IF(Zusammenfassung!O28="",NA(),Zusammenfassung!O28)</f>
        <v>#N/A</v>
      </c>
      <c r="C28" t="e">
        <f>IF(Zusammenfassung!R28="",NA(),Zusammenfassung!R28)</f>
        <v>#N/A</v>
      </c>
      <c r="D28" t="e">
        <f>IF(Zusammenfassung!U28="",NA(),Zusammenfassung!U28)</f>
        <v>#N/A</v>
      </c>
      <c r="E28" t="e">
        <f>IF(Zusammenfassung!V28="",NA(),Zusammenfassung!V28)</f>
        <v>#N/A</v>
      </c>
    </row>
    <row r="29" spans="1:5" x14ac:dyDescent="0.3">
      <c r="A29" s="38" t="e">
        <f>IF(Zusammenfassung!B29="",NA(),Zusammenfassung!B29)</f>
        <v>#N/A</v>
      </c>
      <c r="B29" t="e">
        <f>IF(Zusammenfassung!O29="",NA(),Zusammenfassung!O29)</f>
        <v>#N/A</v>
      </c>
      <c r="C29" t="e">
        <f>IF(Zusammenfassung!R29="",NA(),Zusammenfassung!R29)</f>
        <v>#N/A</v>
      </c>
      <c r="D29" t="e">
        <f>IF(Zusammenfassung!U29="",NA(),Zusammenfassung!U29)</f>
        <v>#N/A</v>
      </c>
      <c r="E29" t="e">
        <f>IF(Zusammenfassung!V29="",NA(),Zusammenfassung!V29)</f>
        <v>#N/A</v>
      </c>
    </row>
    <row r="30" spans="1:5" x14ac:dyDescent="0.3">
      <c r="A30" s="38" t="e">
        <f>IF(Zusammenfassung!B30="",NA(),Zusammenfassung!B30)</f>
        <v>#N/A</v>
      </c>
      <c r="B30" t="e">
        <f>IF(Zusammenfassung!O30="",NA(),Zusammenfassung!O30)</f>
        <v>#N/A</v>
      </c>
      <c r="C30" t="e">
        <f>IF(Zusammenfassung!R30="",NA(),Zusammenfassung!R30)</f>
        <v>#N/A</v>
      </c>
      <c r="D30" t="e">
        <f>IF(Zusammenfassung!U30="",NA(),Zusammenfassung!U30)</f>
        <v>#N/A</v>
      </c>
      <c r="E30" t="e">
        <f>IF(Zusammenfassung!V30="",NA(),Zusammenfassung!V30)</f>
        <v>#N/A</v>
      </c>
    </row>
    <row r="31" spans="1:5" x14ac:dyDescent="0.3">
      <c r="A31" s="38" t="e">
        <f>IF(Zusammenfassung!B31="",NA(),Zusammenfassung!B31)</f>
        <v>#N/A</v>
      </c>
      <c r="B31" t="e">
        <f>IF(Zusammenfassung!O31="",NA(),Zusammenfassung!O31)</f>
        <v>#N/A</v>
      </c>
      <c r="C31" t="e">
        <f>IF(Zusammenfassung!R31="",NA(),Zusammenfassung!R31)</f>
        <v>#N/A</v>
      </c>
      <c r="D31" t="e">
        <f>IF(Zusammenfassung!U31="",NA(),Zusammenfassung!U31)</f>
        <v>#N/A</v>
      </c>
      <c r="E31" t="e">
        <f>IF(Zusammenfassung!V31="",NA(),Zusammenfassung!V31)</f>
        <v>#N/A</v>
      </c>
    </row>
    <row r="32" spans="1:5" x14ac:dyDescent="0.3">
      <c r="A32" s="38"/>
    </row>
  </sheetData>
  <hyperlinks>
    <hyperlink ref="D1" r:id="rId1" xr:uid="{CA527EE7-F900-4B43-BEA5-C0B3D9B18F47}"/>
    <hyperlink ref="F1" r:id="rId2" xr:uid="{930044B2-BA07-4F06-B431-8747C1465277}"/>
  </hyperlinks>
  <pageMargins left="0.7" right="0.7" top="0.78740157499999996" bottom="0.78740157499999996" header="0.3" footer="0.3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797A-5D5E-46FD-9D78-68A7FA6136E6}">
  <dimension ref="A1:D6"/>
  <sheetViews>
    <sheetView workbookViewId="0">
      <selection activeCell="B4" sqref="B4"/>
    </sheetView>
  </sheetViews>
  <sheetFormatPr baseColWidth="10" defaultRowHeight="14.4" x14ac:dyDescent="0.3"/>
  <cols>
    <col min="1" max="1" width="36.33203125" customWidth="1"/>
    <col min="2" max="2" width="39.5546875" customWidth="1"/>
    <col min="3" max="3" width="32.44140625" customWidth="1"/>
    <col min="4" max="4" width="26.6640625" customWidth="1"/>
  </cols>
  <sheetData>
    <row r="1" spans="1:4" s="67" customFormat="1" ht="45" customHeight="1" thickBot="1" x14ac:dyDescent="0.35">
      <c r="A1" s="66" t="s">
        <v>40</v>
      </c>
    </row>
    <row r="3" spans="1:4" ht="27" customHeight="1" x14ac:dyDescent="0.3">
      <c r="B3" s="65" t="s">
        <v>44</v>
      </c>
      <c r="C3" s="69" t="s">
        <v>43</v>
      </c>
      <c r="D3" s="70" t="s">
        <v>46</v>
      </c>
    </row>
    <row r="4" spans="1:4" x14ac:dyDescent="0.3">
      <c r="B4" s="63">
        <f>SUMIF(Zusammenfassung!G5:G1048576, "Ja",Zusammenfassung!S5:S1048576)</f>
        <v>4500</v>
      </c>
      <c r="C4" s="64">
        <f>SUMIFS(Zusammenfassung!S5:S1048576,Zusammenfassung!E5:E1048576,"Ja",Zusammenfassung!F5:F1048576,"Ja",Zusammenfassung!G5:G1048576,"Ja")</f>
        <v>4500</v>
      </c>
      <c r="D4" s="68">
        <f>B4-C4</f>
        <v>0</v>
      </c>
    </row>
    <row r="5" spans="1:4" ht="22.8" customHeight="1" x14ac:dyDescent="0.3">
      <c r="B5" s="85" t="s">
        <v>45</v>
      </c>
      <c r="C5" s="85"/>
      <c r="D5" s="85"/>
    </row>
    <row r="6" spans="1:4" ht="18.600000000000001" customHeight="1" x14ac:dyDescent="0.3">
      <c r="B6" s="86">
        <f>C4/B4</f>
        <v>1</v>
      </c>
      <c r="C6" s="87"/>
      <c r="D6" s="88"/>
    </row>
  </sheetData>
  <mergeCells count="2">
    <mergeCell ref="B5:D5"/>
    <mergeCell ref="B6:D6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A41D-422C-4B6B-BD09-209514CED623}">
  <dimension ref="A2:D3"/>
  <sheetViews>
    <sheetView workbookViewId="0">
      <selection activeCell="B55" sqref="B55"/>
    </sheetView>
  </sheetViews>
  <sheetFormatPr baseColWidth="10" defaultRowHeight="14.4" x14ac:dyDescent="0.3"/>
  <cols>
    <col min="1" max="1" width="49.77734375" customWidth="1"/>
    <col min="2" max="2" width="86.77734375" bestFit="1" customWidth="1"/>
    <col min="3" max="3" width="10.5546875" customWidth="1"/>
  </cols>
  <sheetData>
    <row r="2" spans="1:4" x14ac:dyDescent="0.3">
      <c r="A2" s="75" t="s">
        <v>6</v>
      </c>
      <c r="B2" s="75" t="s">
        <v>37</v>
      </c>
      <c r="C2" s="75" t="s">
        <v>38</v>
      </c>
      <c r="D2" s="75" t="s">
        <v>39</v>
      </c>
    </row>
    <row r="3" spans="1:4" x14ac:dyDescent="0.3">
      <c r="A3" t="s">
        <v>50</v>
      </c>
      <c r="B3" s="73" t="s">
        <v>51</v>
      </c>
      <c r="C3" s="74" t="s">
        <v>38</v>
      </c>
      <c r="D3" s="61">
        <v>45887</v>
      </c>
    </row>
  </sheetData>
  <hyperlinks>
    <hyperlink ref="C3" r:id="rId1" xr:uid="{7FEB621C-0D42-40E7-B562-DA31CFD193DD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FD2D-FD19-48A4-9BD2-3A0670339EA1}">
  <dimension ref="A1:E2"/>
  <sheetViews>
    <sheetView zoomScale="130" zoomScaleNormal="130" workbookViewId="0">
      <selection activeCell="A2" sqref="A2"/>
    </sheetView>
  </sheetViews>
  <sheetFormatPr baseColWidth="10" defaultRowHeight="14.4" x14ac:dyDescent="0.3"/>
  <cols>
    <col min="2" max="2" width="61.77734375" customWidth="1"/>
    <col min="3" max="3" width="18.44140625" bestFit="1" customWidth="1"/>
    <col min="4" max="4" width="14.88671875" customWidth="1"/>
    <col min="5" max="5" width="44.33203125" bestFit="1" customWidth="1"/>
    <col min="6" max="6" width="20.44140625" customWidth="1"/>
    <col min="7" max="7" width="34.44140625" customWidth="1"/>
    <col min="8" max="8" width="19.44140625" bestFit="1" customWidth="1"/>
  </cols>
  <sheetData>
    <row r="1" spans="1:5" x14ac:dyDescent="0.3">
      <c r="A1" s="3" t="s">
        <v>13</v>
      </c>
      <c r="B1" t="s">
        <v>2</v>
      </c>
      <c r="C1" t="s">
        <v>14</v>
      </c>
      <c r="D1" t="s">
        <v>29</v>
      </c>
      <c r="E1" t="s">
        <v>34</v>
      </c>
    </row>
    <row r="2" spans="1:5" x14ac:dyDescent="0.3">
      <c r="A2" s="4" t="s">
        <v>16</v>
      </c>
      <c r="B2" s="5" t="s">
        <v>17</v>
      </c>
      <c r="C2" s="5" t="str">
        <f>IF(ISNUMBER(SEARCH("~*", Tabelle1[[#This Row],[AVV]])),"gefährlicher Abfall","")</f>
        <v>gefährlicher Abfall</v>
      </c>
      <c r="D2">
        <v>0.94899999999999995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Q E A A B Q S w M E F A A C A A g A 8 W p 7 W 8 p d m d i k A A A A 9 g A A A B I A H A B D b 2 5 m a W c v U G F j a 2 F n Z S 5 4 b W w g o h g A K K A U A A A A A A A A A A A A A A A A A A A A A A A A A A A A h Y 8 x D o I w G I W v Q r r T l u p A y E 8 Z 1 E 0 S E x P j 2 p Q K D V A M L Z a 7 O X g k r y B G U T f H 9 7 1 v e O 9 + v U E 2 t k 1 w U b 3 V n U l R h C k K l J F d o U 2 Z o s G d w h h l H H Z C 1 q J U w S Q b m 4 y 2 S F H l 3 D k h x H u P / Q J 3 f U k Y p R E 5 5 t u 9 r F Q r 0 E f W / + V Q G + u E k Q p x O L z G c I a j Z Y w Z n T Y B m S H k 2 n w F N n X P 9 g f C a m j c 0 C t e q H C 9 A T J H I O 8 P / A F Q S w M E F A A C A A g A 8 W p 7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q e 1 t t N Y 2 u L g E A A F Y C A A A T A B w A R m 9 y b X V s Y X M v U 2 V j d G l v b j E u b S C i G A A o o B Q A A A A A A A A A A A A A A A A A A A A A A A A A A A C V k s 9 q w k A Q x u + B v M O y v U Q I o d X 2 J B 5 E p N C D 0 K p 4 E A 8 b H W t w M x t m d 2 s l + D a + i S / W M U E j V A r d y 8 A 3 / 3 7 f s B a W L j M o x n V 8 6 o Z B G N i N I l i J i U p B a + i I n t D g w k D w e / d n i Z X h 9 x J 0 M v B E g G 5 m a J s a s 4 1 a 5 X y k c u j J S 6 9 c H O Y D g 4 6 L F n E 9 4 k G + w u m I K y A H J C b 7 Q v I 4 r t e Q T E i h X R v K B 0 b 7 H D k H N q p X x m U p + + l a a a 3 I y V g 4 z g m F + 0 M s S t l + b L f v a J 0 7 2 v M d 7 e V W O 7 S u n C N P Q n n 7 C b v T c a M d i H G h O K D Y e V p x Y F N F 9 m V c x l a S x s U U K z X 6 b f S G 9 c J 3 Y a o 5 m E j 2 n a M s 9 W e T c s a 9 s g G a 5 i m g Q m x Q m q 0 f n M m h P p y N / g t f n f d m 8 Z v a k K z u U y G w M s w z a / m L S L 5 Q G G T 4 B 1 P 3 B 1 B L A Q I t A B Q A A g A I A P F q e 1 v K X Z n Y p A A A A P Y A A A A S A A A A A A A A A A A A A A A A A A A A A A B D b 2 5 m a W c v U G F j a 2 F n Z S 5 4 b W x Q S w E C L Q A U A A I A C A D x a n t b D 8 r p q 6 Q A A A D p A A A A E w A A A A A A A A A A A A A A A A D w A A A A W 0 N v b n R l b n R f V H l w Z X N d L n h t b F B L A Q I t A B Q A A g A I A P F q e 1 t t N Y 2 u L g E A A F Y C A A A T A A A A A A A A A A A A A A A A A O E B A A B G b 3 J t d W x h c y 9 T Z W N 0 a W 9 u M S 5 t U E s F B g A A A A A D A A M A w g A A A F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c K A A A A A A A A Z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F j N j I w Z m V l L T g 1 N D g t N G U x Y y 1 h Y 2 U 3 L W E 1 Z D c 2 Z W J l Z j V k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4 I i A v P j x F b n R y e S B U e X B l P S J G a W x s R X J y b 3 J D b 2 R l I i B W Y W x 1 Z T 0 i c 1 V u a 2 5 v d 2 4 i I C 8 + P E V u d H J 5 I F R 5 c G U 9 I k Z p b G x F c n J v c k N v d W 5 0 I i B W Y W x 1 Z T 0 i b D E w M y I g L z 4 8 R W 5 0 c n k g V H l w Z T 0 i R m l s b E x h c 3 R V c G R h d G V k I i B W Y W x 1 Z T 0 i Z D I w M j U t M T E t M j d U M T A 6 N D U 6 M T g u M z Y 4 O D A 1 M l o i I C 8 + P E V u d H J 5 I F R 5 c G U 9 I k Z p b G x D b 2 x 1 b W 5 U e X B l c y I g V m F s d W U 9 I n N B Q V l B I i A v P j x F b n R y e S B U e X B l P S J G a W x s Q 2 9 s d W 1 u T m F t Z X M i I F Z h b H V l P S J z W y Z x d W 9 0 O 0 F i Z m F s b G F y d C Z x d W 9 0 O y w m c X V v d D t K Y W h y J n F 1 b 3 Q 7 L C Z x d W 9 0 O 0 V t a X N z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M v Q X V 0 b 1 J l b W 9 2 Z W R D b 2 x 1 b W 5 z M S 5 7 Q W J m Y W x s Y X J 0 L D B 9 J n F 1 b 3 Q 7 L C Z x d W 9 0 O 1 N l Y 3 R p b 2 4 x L 1 R h Y m V s b G U z L 0 F 1 d G 9 S Z W 1 v d m V k Q 2 9 s d W 1 u c z E u e 0 p h a H I s M X 0 m c X V v d D s s J n F 1 b 3 Q 7 U 2 V j d G l v b j E v V G F i Z W x s Z T M v Q X V 0 b 1 J l b W 9 2 Z W R D b 2 x 1 b W 5 z M S 5 7 R W 1 p c 3 N p b 2 4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Z W x s Z T M v Q X V 0 b 1 J l b W 9 2 Z W R D b 2 x 1 b W 5 z M S 5 7 Q W J m Y W x s Y X J 0 L D B 9 J n F 1 b 3 Q 7 L C Z x d W 9 0 O 1 N l Y 3 R p b 2 4 x L 1 R h Y m V s b G U z L 0 F 1 d G 9 S Z W 1 v d m V k Q 2 9 s d W 1 u c z E u e 0 p h a H I s M X 0 m c X V v d D s s J n F 1 b 3 Q 7 U 2 V j d G l v b j E v V G F i Z W x s Z T M v Q X V 0 b 1 J l b W 9 2 Z W R D b 2 x 1 b W 5 z M S 5 7 R W 1 p c 3 N p b 2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z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0 5 1 c i U y M G F 1 c 2 d l d y V D M y V B N G h s d G U l M j B T c G F s d G V u J T I w d 3 V y Z G V u J T I w Z W 5 0 c G l 2 b 3 R p Z X J 0 L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z L 1 V t Y m V u Y W 5 u d G U l M j B T c G F s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u S U I L M X 7 1 A q 4 H T E i Q X q d E A A A A A A g A A A A A A E G Y A A A A B A A A g A A A A a 6 P Q 6 q j v p P h o g x K 5 7 Q 8 B G z d 5 o K p g S H 9 2 j m A 7 X 7 H L W C I A A A A A D o A A A A A C A A A g A A A A k / 7 X e E r O D k h F o Z X F t r d 1 2 j H n W 8 C G P x f g 2 c D W 0 D H U G i J Q A A A A C l W 6 4 d b Z / H i 9 n Y F X T o d W 9 T Y B a d o r X j e 4 3 A d O c b X V n X j + Z M n P R x J Y O f l h D z N F 4 u 4 x T i q / 3 C V C C 1 8 U H S r M 3 z s d i U w a z v M r F G 6 j s H o s 4 w m N i Y 1 A A A A A a Z 9 L P / + V w S J J Q I m T 1 K a i 7 C c 2 p 7 A L 6 + b m C c M + v r w W Y M G r 8 A 4 Y S X y / q S z j Y o J x e b E k U a B 6 g r d M 1 f 0 x z Z C n 1 R K m W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50B8DEF676D74497660C8A6A7CD7FA" ma:contentTypeVersion="14" ma:contentTypeDescription="Ein neues Dokument erstellen." ma:contentTypeScope="" ma:versionID="ad2cd95d6f78d7c93218e188175e102e">
  <xsd:schema xmlns:xsd="http://www.w3.org/2001/XMLSchema" xmlns:xs="http://www.w3.org/2001/XMLSchema" xmlns:p="http://schemas.microsoft.com/office/2006/metadata/properties" xmlns:ns2="f32d88bc-1b94-44ad-97f0-ef49880c8a5f" xmlns:ns3="b3369529-9716-47df-9730-f3687937d216" targetNamespace="http://schemas.microsoft.com/office/2006/metadata/properties" ma:root="true" ma:fieldsID="89c437c9e2275d11b34a95595d8314c5" ns2:_="" ns3:_="">
    <xsd:import namespace="f32d88bc-1b94-44ad-97f0-ef49880c8a5f"/>
    <xsd:import namespace="b3369529-9716-47df-9730-f3687937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d88bc-1b94-44ad-97f0-ef49880c8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527bcee-c7a3-4e72-847f-c962f782d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69529-9716-47df-9730-f3687937d2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fc92c6-ba83-4182-8a09-6f45d6fd24b7}" ma:internalName="TaxCatchAll" ma:showField="CatchAllData" ma:web="b3369529-9716-47df-9730-f3687937d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369529-9716-47df-9730-f3687937d216" xsi:nil="true"/>
    <lcf76f155ced4ddcb4097134ff3c332f xmlns="f32d88bc-1b94-44ad-97f0-ef49880c8a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CBA729-422F-4040-8D72-6A1D473A07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0D8D71B-AEBC-4E9D-B493-28DE8C8F8772}"/>
</file>

<file path=customXml/itemProps3.xml><?xml version="1.0" encoding="utf-8"?>
<ds:datastoreItem xmlns:ds="http://schemas.openxmlformats.org/officeDocument/2006/customXml" ds:itemID="{26C39646-5EE8-4D20-BC5F-5D13D337D1AE}"/>
</file>

<file path=customXml/itemProps4.xml><?xml version="1.0" encoding="utf-8"?>
<ds:datastoreItem xmlns:ds="http://schemas.openxmlformats.org/officeDocument/2006/customXml" ds:itemID="{92DCC442-6551-4327-A006-207B0F83BA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Zusammenfassung</vt:lpstr>
      <vt:lpstr>Grafische Darstellung</vt:lpstr>
      <vt:lpstr>Co2-Footprint</vt:lpstr>
      <vt:lpstr>Getrenntsammelquote</vt:lpstr>
      <vt:lpstr>Zertifikatsprüfung</vt:lpstr>
      <vt:lpstr>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Rosenthal | INTRASYS GmbH</dc:creator>
  <cp:lastModifiedBy>Lara Rosenthal | INTRASYS GmbH</cp:lastModifiedBy>
  <cp:lastPrinted>2025-06-24T11:00:42Z</cp:lastPrinted>
  <dcterms:created xsi:type="dcterms:W3CDTF">2025-06-24T05:48:59Z</dcterms:created>
  <dcterms:modified xsi:type="dcterms:W3CDTF">2025-11-27T12:34:06Z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0x0101005C50B8DEF676D74497660C8A6A7CD7FA</vt:lpwstr>
  </property>
</Properties>
</file>